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/>
  <mc:AlternateContent xmlns:mc="http://schemas.openxmlformats.org/markup-compatibility/2006">
    <mc:Choice Requires="x15">
      <x15ac:absPath xmlns:x15ac="http://schemas.microsoft.com/office/spreadsheetml/2010/11/ac" url="I:\UCEDA\Board of Directors +\MEETINGS\2018\12_October 2, 2018\"/>
    </mc:Choice>
  </mc:AlternateContent>
  <bookViews>
    <workbookView xWindow="0" yWindow="45" windowWidth="15960" windowHeight="18075" firstSheet="1" activeTab="9"/>
  </bookViews>
  <sheets>
    <sheet name="Details" sheetId="1" r:id="rId1"/>
    <sheet name="Start-up Costs" sheetId="2" r:id="rId2"/>
    <sheet name="P&amp;L Summary" sheetId="3" r:id="rId3"/>
    <sheet name="Cash Flow Summary" sheetId="4" r:id="rId4"/>
    <sheet name="Balance Sheets" sheetId="5" r:id="rId5"/>
    <sheet name="P&amp;L Yr 1" sheetId="6" r:id="rId6"/>
    <sheet name="P&amp;L Yr 2" sheetId="7" r:id="rId7"/>
    <sheet name="P&amp;L Yr 3" sheetId="8" r:id="rId8"/>
    <sheet name="Cash Flow Yr 1" sheetId="9" r:id="rId9"/>
    <sheet name="Cash Flow Yr 2" sheetId="10" r:id="rId10"/>
    <sheet name="Cash Flow Yr 3" sheetId="11" r:id="rId11"/>
    <sheet name="Loan Summary" sheetId="12" r:id="rId12"/>
    <sheet name="Ammortization" sheetId="13" r:id="rId13"/>
  </sheets>
  <calcPr calcId="171027"/>
</workbook>
</file>

<file path=xl/calcChain.xml><?xml version="1.0" encoding="utf-8"?>
<calcChain xmlns="http://schemas.openxmlformats.org/spreadsheetml/2006/main">
  <c r="A22" i="13" l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D21" i="13"/>
  <c r="B21" i="13"/>
  <c r="B22" i="13" s="1"/>
  <c r="C14" i="13"/>
  <c r="C21" i="13" s="1"/>
  <c r="E13" i="13"/>
  <c r="D13" i="13"/>
  <c r="D35" i="12"/>
  <c r="D34" i="12"/>
  <c r="D33" i="12"/>
  <c r="D32" i="12"/>
  <c r="D31" i="12"/>
  <c r="D27" i="12"/>
  <c r="D26" i="12"/>
  <c r="D25" i="12"/>
  <c r="D24" i="12"/>
  <c r="D23" i="12"/>
  <c r="D19" i="12"/>
  <c r="D18" i="12"/>
  <c r="D17" i="12"/>
  <c r="D16" i="12"/>
  <c r="D15" i="12"/>
  <c r="L10" i="12"/>
  <c r="I10" i="12"/>
  <c r="H10" i="12"/>
  <c r="G10" i="12"/>
  <c r="J10" i="12" s="1"/>
  <c r="E10" i="12"/>
  <c r="D10" i="12"/>
  <c r="C10" i="12"/>
  <c r="K9" i="12"/>
  <c r="I9" i="12"/>
  <c r="H9" i="12"/>
  <c r="G9" i="12"/>
  <c r="E9" i="12"/>
  <c r="D9" i="12"/>
  <c r="C9" i="12"/>
  <c r="F9" i="12" s="1"/>
  <c r="I8" i="12"/>
  <c r="H8" i="12"/>
  <c r="G8" i="12"/>
  <c r="J8" i="12" s="1"/>
  <c r="L8" i="12" s="1"/>
  <c r="E8" i="12"/>
  <c r="D8" i="12"/>
  <c r="C8" i="12"/>
  <c r="F8" i="12" s="1"/>
  <c r="K8" i="12" s="1"/>
  <c r="K7" i="12"/>
  <c r="I7" i="12"/>
  <c r="H7" i="12"/>
  <c r="G7" i="12"/>
  <c r="J7" i="12" s="1"/>
  <c r="L7" i="12" s="1"/>
  <c r="E7" i="12"/>
  <c r="D7" i="12"/>
  <c r="C7" i="12"/>
  <c r="F7" i="12" s="1"/>
  <c r="L6" i="12"/>
  <c r="I6" i="12"/>
  <c r="H6" i="12"/>
  <c r="G6" i="12"/>
  <c r="J6" i="12" s="1"/>
  <c r="E6" i="12"/>
  <c r="D6" i="12"/>
  <c r="C6" i="12"/>
  <c r="E4" i="12"/>
  <c r="I4" i="12" s="1"/>
  <c r="D4" i="12"/>
  <c r="H4" i="12" s="1"/>
  <c r="C4" i="12"/>
  <c r="G4" i="12" s="1"/>
  <c r="B2" i="12"/>
  <c r="B54" i="11"/>
  <c r="N54" i="11" s="1"/>
  <c r="A54" i="11"/>
  <c r="B53" i="11"/>
  <c r="N53" i="11" s="1"/>
  <c r="A53" i="11"/>
  <c r="B52" i="11"/>
  <c r="N52" i="11" s="1"/>
  <c r="A52" i="11"/>
  <c r="B51" i="11"/>
  <c r="N51" i="11" s="1"/>
  <c r="A51" i="11"/>
  <c r="N50" i="11"/>
  <c r="B50" i="11"/>
  <c r="A50" i="11"/>
  <c r="A49" i="11"/>
  <c r="A48" i="11"/>
  <c r="B47" i="11"/>
  <c r="N47" i="11" s="1"/>
  <c r="A47" i="11"/>
  <c r="N46" i="11"/>
  <c r="B46" i="11"/>
  <c r="A46" i="11"/>
  <c r="B45" i="11"/>
  <c r="N45" i="11" s="1"/>
  <c r="A45" i="11"/>
  <c r="B44" i="11"/>
  <c r="N44" i="11" s="1"/>
  <c r="A44" i="11"/>
  <c r="B43" i="11"/>
  <c r="N43" i="11" s="1"/>
  <c r="A43" i="11"/>
  <c r="B42" i="11"/>
  <c r="A42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L18" i="11"/>
  <c r="A18" i="11"/>
  <c r="A17" i="11"/>
  <c r="A16" i="11"/>
  <c r="A15" i="11"/>
  <c r="A14" i="11"/>
  <c r="A13" i="11"/>
  <c r="A12" i="11"/>
  <c r="A11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A10" i="11"/>
  <c r="A1" i="11"/>
  <c r="B54" i="10"/>
  <c r="N54" i="10" s="1"/>
  <c r="A54" i="10"/>
  <c r="B53" i="10"/>
  <c r="N53" i="10" s="1"/>
  <c r="A53" i="10"/>
  <c r="B52" i="10"/>
  <c r="N52" i="10" s="1"/>
  <c r="A52" i="10"/>
  <c r="N51" i="10"/>
  <c r="B51" i="10"/>
  <c r="A51" i="10"/>
  <c r="B50" i="10"/>
  <c r="N50" i="10" s="1"/>
  <c r="A50" i="10"/>
  <c r="A49" i="10"/>
  <c r="A48" i="10"/>
  <c r="B47" i="10"/>
  <c r="N47" i="10" s="1"/>
  <c r="A47" i="10"/>
  <c r="B46" i="10"/>
  <c r="N46" i="10" s="1"/>
  <c r="A46" i="10"/>
  <c r="N45" i="10"/>
  <c r="B45" i="10"/>
  <c r="A45" i="10"/>
  <c r="B44" i="10"/>
  <c r="N44" i="10" s="1"/>
  <c r="A44" i="10"/>
  <c r="N43" i="10"/>
  <c r="B43" i="10"/>
  <c r="A43" i="10"/>
  <c r="B42" i="10"/>
  <c r="N42" i="10" s="1"/>
  <c r="A42" i="10"/>
  <c r="M36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A10" i="10"/>
  <c r="A1" i="10"/>
  <c r="B54" i="9"/>
  <c r="N54" i="9" s="1"/>
  <c r="A54" i="9"/>
  <c r="B53" i="9"/>
  <c r="N53" i="9" s="1"/>
  <c r="A53" i="9"/>
  <c r="N52" i="9"/>
  <c r="B52" i="9"/>
  <c r="A52" i="9"/>
  <c r="B51" i="9"/>
  <c r="N51" i="9" s="1"/>
  <c r="A51" i="9"/>
  <c r="B50" i="9"/>
  <c r="N50" i="9" s="1"/>
  <c r="A50" i="9"/>
  <c r="A49" i="9"/>
  <c r="A48" i="9"/>
  <c r="B47" i="9"/>
  <c r="N47" i="9" s="1"/>
  <c r="A47" i="9"/>
  <c r="N46" i="9"/>
  <c r="B46" i="9"/>
  <c r="A46" i="9"/>
  <c r="B45" i="9"/>
  <c r="N45" i="9" s="1"/>
  <c r="A45" i="9"/>
  <c r="N44" i="9"/>
  <c r="B44" i="9"/>
  <c r="A44" i="9"/>
  <c r="B43" i="9"/>
  <c r="N43" i="9" s="1"/>
  <c r="A43" i="9"/>
  <c r="N42" i="9"/>
  <c r="B42" i="9"/>
  <c r="A42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M10" i="9"/>
  <c r="L10" i="9"/>
  <c r="K10" i="9"/>
  <c r="J10" i="9"/>
  <c r="I10" i="9"/>
  <c r="H10" i="9"/>
  <c r="G10" i="9"/>
  <c r="F10" i="9"/>
  <c r="E10" i="9"/>
  <c r="D10" i="9"/>
  <c r="C10" i="9"/>
  <c r="B10" i="9"/>
  <c r="A10" i="9"/>
  <c r="A1" i="9"/>
  <c r="M34" i="8"/>
  <c r="M36" i="11" s="1"/>
  <c r="L34" i="8"/>
  <c r="L36" i="11" s="1"/>
  <c r="K34" i="8"/>
  <c r="K36" i="11" s="1"/>
  <c r="J34" i="8"/>
  <c r="J36" i="11" s="1"/>
  <c r="I34" i="8"/>
  <c r="I36" i="11" s="1"/>
  <c r="H34" i="8"/>
  <c r="H36" i="11" s="1"/>
  <c r="G34" i="8"/>
  <c r="G36" i="11" s="1"/>
  <c r="F34" i="8"/>
  <c r="F36" i="11" s="1"/>
  <c r="E34" i="8"/>
  <c r="E36" i="11" s="1"/>
  <c r="D34" i="8"/>
  <c r="D36" i="11" s="1"/>
  <c r="C34" i="8"/>
  <c r="C36" i="11" s="1"/>
  <c r="B34" i="8"/>
  <c r="B36" i="11" s="1"/>
  <c r="A34" i="8"/>
  <c r="A33" i="8"/>
  <c r="M32" i="8"/>
  <c r="M34" i="11" s="1"/>
  <c r="L32" i="8"/>
  <c r="L34" i="11" s="1"/>
  <c r="K32" i="8"/>
  <c r="K34" i="11" s="1"/>
  <c r="J32" i="8"/>
  <c r="J34" i="11" s="1"/>
  <c r="I32" i="8"/>
  <c r="I34" i="11" s="1"/>
  <c r="H32" i="8"/>
  <c r="H34" i="11" s="1"/>
  <c r="G32" i="8"/>
  <c r="G34" i="11" s="1"/>
  <c r="F32" i="8"/>
  <c r="F34" i="11" s="1"/>
  <c r="E32" i="8"/>
  <c r="E34" i="11" s="1"/>
  <c r="D32" i="8"/>
  <c r="D34" i="11" s="1"/>
  <c r="C32" i="8"/>
  <c r="C34" i="11" s="1"/>
  <c r="B32" i="8"/>
  <c r="B34" i="11" s="1"/>
  <c r="A32" i="8"/>
  <c r="M31" i="8"/>
  <c r="M33" i="11" s="1"/>
  <c r="M49" i="11" s="1"/>
  <c r="L31" i="8"/>
  <c r="L33" i="11" s="1"/>
  <c r="L49" i="11" s="1"/>
  <c r="K31" i="8"/>
  <c r="K33" i="11" s="1"/>
  <c r="K49" i="11" s="1"/>
  <c r="J31" i="8"/>
  <c r="J33" i="11" s="1"/>
  <c r="J49" i="11" s="1"/>
  <c r="I31" i="8"/>
  <c r="I33" i="11" s="1"/>
  <c r="I49" i="11" s="1"/>
  <c r="H31" i="8"/>
  <c r="H33" i="11" s="1"/>
  <c r="H49" i="11" s="1"/>
  <c r="G31" i="8"/>
  <c r="G33" i="11" s="1"/>
  <c r="G49" i="11" s="1"/>
  <c r="F31" i="8"/>
  <c r="F33" i="11" s="1"/>
  <c r="F49" i="11" s="1"/>
  <c r="E31" i="8"/>
  <c r="E33" i="11" s="1"/>
  <c r="E49" i="11" s="1"/>
  <c r="D31" i="8"/>
  <c r="D33" i="11" s="1"/>
  <c r="D49" i="11" s="1"/>
  <c r="C31" i="8"/>
  <c r="C33" i="11" s="1"/>
  <c r="C49" i="11" s="1"/>
  <c r="B31" i="8"/>
  <c r="B33" i="11" s="1"/>
  <c r="A31" i="8"/>
  <c r="M30" i="8"/>
  <c r="M32" i="11" s="1"/>
  <c r="L30" i="8"/>
  <c r="L32" i="11" s="1"/>
  <c r="K30" i="8"/>
  <c r="K32" i="11" s="1"/>
  <c r="J30" i="8"/>
  <c r="J32" i="11" s="1"/>
  <c r="I30" i="8"/>
  <c r="I32" i="11" s="1"/>
  <c r="H30" i="8"/>
  <c r="H32" i="11" s="1"/>
  <c r="G30" i="8"/>
  <c r="G32" i="11" s="1"/>
  <c r="F30" i="8"/>
  <c r="F32" i="11" s="1"/>
  <c r="E30" i="8"/>
  <c r="E32" i="11" s="1"/>
  <c r="D30" i="8"/>
  <c r="D32" i="11" s="1"/>
  <c r="C30" i="8"/>
  <c r="C32" i="11" s="1"/>
  <c r="B30" i="8"/>
  <c r="B32" i="11" s="1"/>
  <c r="A30" i="8"/>
  <c r="M29" i="8"/>
  <c r="M31" i="11" s="1"/>
  <c r="L29" i="8"/>
  <c r="L31" i="11" s="1"/>
  <c r="K29" i="8"/>
  <c r="K31" i="11" s="1"/>
  <c r="J29" i="8"/>
  <c r="J31" i="11" s="1"/>
  <c r="I29" i="8"/>
  <c r="I31" i="11" s="1"/>
  <c r="H29" i="8"/>
  <c r="H31" i="11" s="1"/>
  <c r="G29" i="8"/>
  <c r="G31" i="11" s="1"/>
  <c r="F29" i="8"/>
  <c r="F31" i="11" s="1"/>
  <c r="E29" i="8"/>
  <c r="E31" i="11" s="1"/>
  <c r="D29" i="8"/>
  <c r="D31" i="11" s="1"/>
  <c r="C29" i="8"/>
  <c r="C31" i="11" s="1"/>
  <c r="B29" i="8"/>
  <c r="B31" i="11" s="1"/>
  <c r="A29" i="8"/>
  <c r="M28" i="8"/>
  <c r="M30" i="11" s="1"/>
  <c r="L28" i="8"/>
  <c r="L30" i="11" s="1"/>
  <c r="K28" i="8"/>
  <c r="K30" i="11" s="1"/>
  <c r="J28" i="8"/>
  <c r="J30" i="11" s="1"/>
  <c r="I28" i="8"/>
  <c r="I30" i="11" s="1"/>
  <c r="H28" i="8"/>
  <c r="H30" i="11" s="1"/>
  <c r="G28" i="8"/>
  <c r="G30" i="11" s="1"/>
  <c r="F28" i="8"/>
  <c r="F30" i="11" s="1"/>
  <c r="E28" i="8"/>
  <c r="E30" i="11" s="1"/>
  <c r="D28" i="8"/>
  <c r="D30" i="11" s="1"/>
  <c r="C28" i="8"/>
  <c r="C30" i="11" s="1"/>
  <c r="B28" i="8"/>
  <c r="A28" i="8"/>
  <c r="M27" i="8"/>
  <c r="M29" i="11" s="1"/>
  <c r="L27" i="8"/>
  <c r="L29" i="11" s="1"/>
  <c r="K27" i="8"/>
  <c r="K29" i="11" s="1"/>
  <c r="J27" i="8"/>
  <c r="J29" i="11" s="1"/>
  <c r="I27" i="8"/>
  <c r="I29" i="11" s="1"/>
  <c r="H27" i="8"/>
  <c r="H29" i="11" s="1"/>
  <c r="G27" i="8"/>
  <c r="G29" i="11" s="1"/>
  <c r="F27" i="8"/>
  <c r="F29" i="11" s="1"/>
  <c r="E27" i="8"/>
  <c r="E29" i="11" s="1"/>
  <c r="D27" i="8"/>
  <c r="D29" i="11" s="1"/>
  <c r="C27" i="8"/>
  <c r="C29" i="11" s="1"/>
  <c r="B27" i="8"/>
  <c r="B29" i="11" s="1"/>
  <c r="A27" i="8"/>
  <c r="M26" i="8"/>
  <c r="M28" i="11" s="1"/>
  <c r="L26" i="8"/>
  <c r="L28" i="11" s="1"/>
  <c r="K26" i="8"/>
  <c r="K28" i="11" s="1"/>
  <c r="J26" i="8"/>
  <c r="J28" i="11" s="1"/>
  <c r="I26" i="8"/>
  <c r="I28" i="11" s="1"/>
  <c r="H26" i="8"/>
  <c r="H28" i="11" s="1"/>
  <c r="G26" i="8"/>
  <c r="G28" i="11" s="1"/>
  <c r="F26" i="8"/>
  <c r="F28" i="11" s="1"/>
  <c r="E26" i="8"/>
  <c r="E28" i="11" s="1"/>
  <c r="D26" i="8"/>
  <c r="D28" i="11" s="1"/>
  <c r="C26" i="8"/>
  <c r="B26" i="8"/>
  <c r="B28" i="11" s="1"/>
  <c r="A26" i="8"/>
  <c r="M25" i="8"/>
  <c r="M27" i="11" s="1"/>
  <c r="L25" i="8"/>
  <c r="L27" i="11" s="1"/>
  <c r="K25" i="8"/>
  <c r="K27" i="11" s="1"/>
  <c r="J25" i="8"/>
  <c r="J27" i="11" s="1"/>
  <c r="I25" i="8"/>
  <c r="I27" i="11" s="1"/>
  <c r="H25" i="8"/>
  <c r="H27" i="11" s="1"/>
  <c r="G25" i="8"/>
  <c r="G27" i="11" s="1"/>
  <c r="F25" i="8"/>
  <c r="F27" i="11" s="1"/>
  <c r="E25" i="8"/>
  <c r="E27" i="11" s="1"/>
  <c r="D25" i="8"/>
  <c r="D27" i="11" s="1"/>
  <c r="C25" i="8"/>
  <c r="C27" i="11" s="1"/>
  <c r="B25" i="8"/>
  <c r="A25" i="8"/>
  <c r="M24" i="8"/>
  <c r="M26" i="11" s="1"/>
  <c r="L24" i="8"/>
  <c r="L26" i="11" s="1"/>
  <c r="K24" i="8"/>
  <c r="K26" i="11" s="1"/>
  <c r="J24" i="8"/>
  <c r="J26" i="11" s="1"/>
  <c r="I24" i="8"/>
  <c r="I26" i="11" s="1"/>
  <c r="H24" i="8"/>
  <c r="H26" i="11" s="1"/>
  <c r="G24" i="8"/>
  <c r="G26" i="11" s="1"/>
  <c r="F24" i="8"/>
  <c r="F26" i="11" s="1"/>
  <c r="E24" i="8"/>
  <c r="E26" i="11" s="1"/>
  <c r="D24" i="8"/>
  <c r="D26" i="11" s="1"/>
  <c r="C24" i="8"/>
  <c r="C26" i="11" s="1"/>
  <c r="B24" i="8"/>
  <c r="B26" i="11" s="1"/>
  <c r="A24" i="8"/>
  <c r="M23" i="8"/>
  <c r="M25" i="11" s="1"/>
  <c r="L23" i="8"/>
  <c r="L25" i="11" s="1"/>
  <c r="K23" i="8"/>
  <c r="K25" i="11" s="1"/>
  <c r="J23" i="8"/>
  <c r="J25" i="11" s="1"/>
  <c r="I23" i="8"/>
  <c r="I25" i="11" s="1"/>
  <c r="H23" i="8"/>
  <c r="H25" i="11" s="1"/>
  <c r="G23" i="8"/>
  <c r="G25" i="11" s="1"/>
  <c r="F23" i="8"/>
  <c r="F25" i="11" s="1"/>
  <c r="E23" i="8"/>
  <c r="E25" i="11" s="1"/>
  <c r="D23" i="8"/>
  <c r="D25" i="11" s="1"/>
  <c r="C23" i="8"/>
  <c r="C25" i="11" s="1"/>
  <c r="B23" i="8"/>
  <c r="B25" i="11" s="1"/>
  <c r="A23" i="8"/>
  <c r="M22" i="8"/>
  <c r="M24" i="11" s="1"/>
  <c r="L22" i="8"/>
  <c r="L24" i="11" s="1"/>
  <c r="K22" i="8"/>
  <c r="K24" i="11" s="1"/>
  <c r="J22" i="8"/>
  <c r="J24" i="11" s="1"/>
  <c r="I22" i="8"/>
  <c r="I24" i="11" s="1"/>
  <c r="H22" i="8"/>
  <c r="H24" i="11" s="1"/>
  <c r="G22" i="8"/>
  <c r="G24" i="11" s="1"/>
  <c r="F22" i="8"/>
  <c r="F24" i="11" s="1"/>
  <c r="E22" i="8"/>
  <c r="E24" i="11" s="1"/>
  <c r="D22" i="8"/>
  <c r="D24" i="11" s="1"/>
  <c r="C22" i="8"/>
  <c r="C24" i="11" s="1"/>
  <c r="B22" i="8"/>
  <c r="B24" i="11" s="1"/>
  <c r="A22" i="8"/>
  <c r="M21" i="8"/>
  <c r="M23" i="11" s="1"/>
  <c r="L21" i="8"/>
  <c r="L23" i="11" s="1"/>
  <c r="K21" i="8"/>
  <c r="K23" i="11" s="1"/>
  <c r="J21" i="8"/>
  <c r="J23" i="11" s="1"/>
  <c r="I21" i="8"/>
  <c r="I23" i="11" s="1"/>
  <c r="H21" i="8"/>
  <c r="H23" i="11" s="1"/>
  <c r="G21" i="8"/>
  <c r="G23" i="11" s="1"/>
  <c r="F21" i="8"/>
  <c r="F23" i="11" s="1"/>
  <c r="E21" i="8"/>
  <c r="E23" i="11" s="1"/>
  <c r="D21" i="8"/>
  <c r="D23" i="11" s="1"/>
  <c r="C21" i="8"/>
  <c r="C23" i="11" s="1"/>
  <c r="B21" i="8"/>
  <c r="B23" i="11" s="1"/>
  <c r="A21" i="8"/>
  <c r="M20" i="8"/>
  <c r="M22" i="11" s="1"/>
  <c r="L20" i="8"/>
  <c r="L22" i="11" s="1"/>
  <c r="K20" i="8"/>
  <c r="K22" i="11" s="1"/>
  <c r="J20" i="8"/>
  <c r="J22" i="11" s="1"/>
  <c r="I20" i="8"/>
  <c r="I22" i="11" s="1"/>
  <c r="H20" i="8"/>
  <c r="H22" i="11" s="1"/>
  <c r="G20" i="8"/>
  <c r="G22" i="11" s="1"/>
  <c r="F20" i="8"/>
  <c r="F22" i="11" s="1"/>
  <c r="E20" i="8"/>
  <c r="E22" i="11" s="1"/>
  <c r="D20" i="8"/>
  <c r="D22" i="11" s="1"/>
  <c r="C20" i="8"/>
  <c r="C22" i="11" s="1"/>
  <c r="B20" i="8"/>
  <c r="A20" i="8"/>
  <c r="M19" i="8"/>
  <c r="M21" i="11" s="1"/>
  <c r="L19" i="8"/>
  <c r="L21" i="11" s="1"/>
  <c r="K19" i="8"/>
  <c r="K21" i="11" s="1"/>
  <c r="J19" i="8"/>
  <c r="J21" i="11" s="1"/>
  <c r="I19" i="8"/>
  <c r="I21" i="11" s="1"/>
  <c r="H19" i="8"/>
  <c r="H21" i="11" s="1"/>
  <c r="G19" i="8"/>
  <c r="G21" i="11" s="1"/>
  <c r="F19" i="8"/>
  <c r="F21" i="11" s="1"/>
  <c r="E19" i="8"/>
  <c r="E21" i="11" s="1"/>
  <c r="D19" i="8"/>
  <c r="D21" i="11" s="1"/>
  <c r="C19" i="8"/>
  <c r="C21" i="11" s="1"/>
  <c r="B19" i="8"/>
  <c r="B21" i="11" s="1"/>
  <c r="A19" i="8"/>
  <c r="M18" i="8"/>
  <c r="M20" i="11" s="1"/>
  <c r="L18" i="8"/>
  <c r="L20" i="11" s="1"/>
  <c r="K18" i="8"/>
  <c r="K20" i="11" s="1"/>
  <c r="J18" i="8"/>
  <c r="J20" i="11" s="1"/>
  <c r="I18" i="8"/>
  <c r="I20" i="11" s="1"/>
  <c r="H18" i="8"/>
  <c r="H20" i="11" s="1"/>
  <c r="G18" i="8"/>
  <c r="G20" i="11" s="1"/>
  <c r="F18" i="8"/>
  <c r="F20" i="11" s="1"/>
  <c r="E18" i="8"/>
  <c r="E20" i="11" s="1"/>
  <c r="D18" i="8"/>
  <c r="D20" i="11" s="1"/>
  <c r="C18" i="8"/>
  <c r="B18" i="8"/>
  <c r="B20" i="11" s="1"/>
  <c r="A18" i="8"/>
  <c r="M17" i="8"/>
  <c r="M19" i="11" s="1"/>
  <c r="L17" i="8"/>
  <c r="L19" i="11" s="1"/>
  <c r="K17" i="8"/>
  <c r="K19" i="11" s="1"/>
  <c r="J17" i="8"/>
  <c r="J19" i="11" s="1"/>
  <c r="I17" i="8"/>
  <c r="I19" i="11" s="1"/>
  <c r="H17" i="8"/>
  <c r="H19" i="11" s="1"/>
  <c r="G17" i="8"/>
  <c r="G19" i="11" s="1"/>
  <c r="F17" i="8"/>
  <c r="F19" i="11" s="1"/>
  <c r="E17" i="8"/>
  <c r="E19" i="11" s="1"/>
  <c r="D17" i="8"/>
  <c r="D19" i="11" s="1"/>
  <c r="C17" i="8"/>
  <c r="C19" i="11" s="1"/>
  <c r="B17" i="8"/>
  <c r="A17" i="8"/>
  <c r="M16" i="8"/>
  <c r="M18" i="11" s="1"/>
  <c r="L16" i="8"/>
  <c r="K16" i="8"/>
  <c r="K18" i="11" s="1"/>
  <c r="J16" i="8"/>
  <c r="J18" i="11" s="1"/>
  <c r="I16" i="8"/>
  <c r="I18" i="11" s="1"/>
  <c r="H16" i="8"/>
  <c r="H18" i="11" s="1"/>
  <c r="G16" i="8"/>
  <c r="G18" i="11" s="1"/>
  <c r="F16" i="8"/>
  <c r="F18" i="11" s="1"/>
  <c r="E16" i="8"/>
  <c r="E18" i="11" s="1"/>
  <c r="D16" i="8"/>
  <c r="D18" i="11" s="1"/>
  <c r="C16" i="8"/>
  <c r="C18" i="11" s="1"/>
  <c r="B16" i="8"/>
  <c r="B18" i="11" s="1"/>
  <c r="A16" i="8"/>
  <c r="M15" i="8"/>
  <c r="M17" i="11" s="1"/>
  <c r="L15" i="8"/>
  <c r="L17" i="11" s="1"/>
  <c r="K15" i="8"/>
  <c r="K17" i="11" s="1"/>
  <c r="J15" i="8"/>
  <c r="J17" i="11" s="1"/>
  <c r="I15" i="8"/>
  <c r="I17" i="11" s="1"/>
  <c r="H15" i="8"/>
  <c r="H17" i="11" s="1"/>
  <c r="G15" i="8"/>
  <c r="G17" i="11" s="1"/>
  <c r="F15" i="8"/>
  <c r="F17" i="11" s="1"/>
  <c r="E15" i="8"/>
  <c r="E17" i="11" s="1"/>
  <c r="D15" i="8"/>
  <c r="D17" i="11" s="1"/>
  <c r="C15" i="8"/>
  <c r="C17" i="11" s="1"/>
  <c r="B15" i="8"/>
  <c r="B17" i="11" s="1"/>
  <c r="A15" i="8"/>
  <c r="M14" i="8"/>
  <c r="M16" i="11" s="1"/>
  <c r="L14" i="8"/>
  <c r="L16" i="11" s="1"/>
  <c r="K14" i="8"/>
  <c r="K16" i="11" s="1"/>
  <c r="J14" i="8"/>
  <c r="J16" i="11" s="1"/>
  <c r="I14" i="8"/>
  <c r="I16" i="11" s="1"/>
  <c r="H14" i="8"/>
  <c r="H16" i="11" s="1"/>
  <c r="G14" i="8"/>
  <c r="G16" i="11" s="1"/>
  <c r="F14" i="8"/>
  <c r="F16" i="11" s="1"/>
  <c r="E14" i="8"/>
  <c r="E16" i="11" s="1"/>
  <c r="D14" i="8"/>
  <c r="D16" i="11" s="1"/>
  <c r="C14" i="8"/>
  <c r="C16" i="11" s="1"/>
  <c r="B14" i="8"/>
  <c r="B16" i="11" s="1"/>
  <c r="A14" i="8"/>
  <c r="M13" i="8"/>
  <c r="M15" i="11" s="1"/>
  <c r="L13" i="8"/>
  <c r="L15" i="11" s="1"/>
  <c r="K13" i="8"/>
  <c r="K15" i="11" s="1"/>
  <c r="J13" i="8"/>
  <c r="J15" i="11" s="1"/>
  <c r="I13" i="8"/>
  <c r="I15" i="11" s="1"/>
  <c r="H13" i="8"/>
  <c r="H15" i="11" s="1"/>
  <c r="G13" i="8"/>
  <c r="G15" i="11" s="1"/>
  <c r="F13" i="8"/>
  <c r="F15" i="11" s="1"/>
  <c r="E13" i="8"/>
  <c r="E15" i="11" s="1"/>
  <c r="D13" i="8"/>
  <c r="D15" i="11" s="1"/>
  <c r="C13" i="8"/>
  <c r="C15" i="11" s="1"/>
  <c r="B13" i="8"/>
  <c r="B15" i="11" s="1"/>
  <c r="A13" i="8"/>
  <c r="M12" i="8"/>
  <c r="M14" i="11" s="1"/>
  <c r="L12" i="8"/>
  <c r="L14" i="11" s="1"/>
  <c r="K12" i="8"/>
  <c r="K14" i="11" s="1"/>
  <c r="J12" i="8"/>
  <c r="J14" i="11" s="1"/>
  <c r="I12" i="8"/>
  <c r="I14" i="11" s="1"/>
  <c r="H12" i="8"/>
  <c r="H14" i="11" s="1"/>
  <c r="G12" i="8"/>
  <c r="G14" i="11" s="1"/>
  <c r="F12" i="8"/>
  <c r="F14" i="11" s="1"/>
  <c r="E12" i="8"/>
  <c r="E14" i="11" s="1"/>
  <c r="D12" i="8"/>
  <c r="D14" i="11" s="1"/>
  <c r="C12" i="8"/>
  <c r="C14" i="11" s="1"/>
  <c r="B12" i="8"/>
  <c r="A12" i="8"/>
  <c r="M11" i="8"/>
  <c r="M13" i="11" s="1"/>
  <c r="L11" i="8"/>
  <c r="L13" i="11" s="1"/>
  <c r="K11" i="8"/>
  <c r="K13" i="11" s="1"/>
  <c r="J11" i="8"/>
  <c r="J13" i="11" s="1"/>
  <c r="I11" i="8"/>
  <c r="I13" i="11" s="1"/>
  <c r="H11" i="8"/>
  <c r="H13" i="11" s="1"/>
  <c r="G11" i="8"/>
  <c r="G13" i="11" s="1"/>
  <c r="F11" i="8"/>
  <c r="F13" i="11" s="1"/>
  <c r="E11" i="8"/>
  <c r="E13" i="11" s="1"/>
  <c r="D11" i="8"/>
  <c r="D13" i="11" s="1"/>
  <c r="C11" i="8"/>
  <c r="C13" i="11" s="1"/>
  <c r="B11" i="8"/>
  <c r="B13" i="11" s="1"/>
  <c r="A11" i="8"/>
  <c r="M10" i="8"/>
  <c r="M12" i="11" s="1"/>
  <c r="L10" i="8"/>
  <c r="L12" i="11" s="1"/>
  <c r="K10" i="8"/>
  <c r="K12" i="11" s="1"/>
  <c r="J10" i="8"/>
  <c r="J12" i="11" s="1"/>
  <c r="I10" i="8"/>
  <c r="I12" i="11" s="1"/>
  <c r="H10" i="8"/>
  <c r="H12" i="11" s="1"/>
  <c r="G10" i="8"/>
  <c r="G12" i="11" s="1"/>
  <c r="F10" i="8"/>
  <c r="F12" i="11" s="1"/>
  <c r="E10" i="8"/>
  <c r="E12" i="11" s="1"/>
  <c r="D10" i="8"/>
  <c r="D12" i="11" s="1"/>
  <c r="C10" i="8"/>
  <c r="B10" i="8"/>
  <c r="B12" i="11" s="1"/>
  <c r="A10" i="8"/>
  <c r="M9" i="8"/>
  <c r="M11" i="11" s="1"/>
  <c r="L9" i="8"/>
  <c r="L11" i="11" s="1"/>
  <c r="K9" i="8"/>
  <c r="K11" i="11" s="1"/>
  <c r="J9" i="8"/>
  <c r="J11" i="11" s="1"/>
  <c r="I9" i="8"/>
  <c r="I11" i="11" s="1"/>
  <c r="H9" i="8"/>
  <c r="H11" i="11" s="1"/>
  <c r="G9" i="8"/>
  <c r="F9" i="8"/>
  <c r="F11" i="11" s="1"/>
  <c r="E9" i="8"/>
  <c r="E11" i="11" s="1"/>
  <c r="D9" i="8"/>
  <c r="D11" i="11" s="1"/>
  <c r="C9" i="8"/>
  <c r="C11" i="11" s="1"/>
  <c r="B9" i="8"/>
  <c r="A9" i="8"/>
  <c r="N8" i="8"/>
  <c r="A8" i="8"/>
  <c r="A1" i="8"/>
  <c r="M34" i="7"/>
  <c r="L34" i="7"/>
  <c r="L36" i="10" s="1"/>
  <c r="K34" i="7"/>
  <c r="K36" i="10" s="1"/>
  <c r="J34" i="7"/>
  <c r="J36" i="10" s="1"/>
  <c r="I34" i="7"/>
  <c r="I36" i="10" s="1"/>
  <c r="H34" i="7"/>
  <c r="H36" i="10" s="1"/>
  <c r="G34" i="7"/>
  <c r="G36" i="10" s="1"/>
  <c r="F34" i="7"/>
  <c r="F36" i="10" s="1"/>
  <c r="E34" i="7"/>
  <c r="E36" i="10" s="1"/>
  <c r="D34" i="7"/>
  <c r="D36" i="10" s="1"/>
  <c r="C34" i="7"/>
  <c r="C36" i="10" s="1"/>
  <c r="B34" i="7"/>
  <c r="B36" i="10" s="1"/>
  <c r="A34" i="7"/>
  <c r="A33" i="7"/>
  <c r="M32" i="7"/>
  <c r="M34" i="10" s="1"/>
  <c r="L32" i="7"/>
  <c r="L34" i="10" s="1"/>
  <c r="K32" i="7"/>
  <c r="K34" i="10" s="1"/>
  <c r="J32" i="7"/>
  <c r="J34" i="10" s="1"/>
  <c r="I32" i="7"/>
  <c r="I34" i="10" s="1"/>
  <c r="H32" i="7"/>
  <c r="H34" i="10" s="1"/>
  <c r="G32" i="7"/>
  <c r="G34" i="10" s="1"/>
  <c r="F32" i="7"/>
  <c r="F34" i="10" s="1"/>
  <c r="E32" i="7"/>
  <c r="E34" i="10" s="1"/>
  <c r="D32" i="7"/>
  <c r="D34" i="10" s="1"/>
  <c r="C32" i="7"/>
  <c r="C34" i="10" s="1"/>
  <c r="B32" i="7"/>
  <c r="A32" i="7"/>
  <c r="M31" i="7"/>
  <c r="M33" i="10" s="1"/>
  <c r="M49" i="10" s="1"/>
  <c r="L31" i="7"/>
  <c r="L33" i="10" s="1"/>
  <c r="L49" i="10" s="1"/>
  <c r="K31" i="7"/>
  <c r="K33" i="10" s="1"/>
  <c r="K49" i="10" s="1"/>
  <c r="J31" i="7"/>
  <c r="J33" i="10" s="1"/>
  <c r="J49" i="10" s="1"/>
  <c r="I31" i="7"/>
  <c r="I33" i="10" s="1"/>
  <c r="I49" i="10" s="1"/>
  <c r="H31" i="7"/>
  <c r="H33" i="10" s="1"/>
  <c r="H49" i="10" s="1"/>
  <c r="G31" i="7"/>
  <c r="G33" i="10" s="1"/>
  <c r="G49" i="10" s="1"/>
  <c r="F31" i="7"/>
  <c r="F33" i="10" s="1"/>
  <c r="F49" i="10" s="1"/>
  <c r="E31" i="7"/>
  <c r="E33" i="10" s="1"/>
  <c r="E49" i="10" s="1"/>
  <c r="D31" i="7"/>
  <c r="D33" i="10" s="1"/>
  <c r="D49" i="10" s="1"/>
  <c r="C31" i="7"/>
  <c r="C33" i="10" s="1"/>
  <c r="C49" i="10" s="1"/>
  <c r="B31" i="7"/>
  <c r="B33" i="10" s="1"/>
  <c r="A31" i="7"/>
  <c r="M30" i="7"/>
  <c r="M32" i="10" s="1"/>
  <c r="L30" i="7"/>
  <c r="L32" i="10" s="1"/>
  <c r="K30" i="7"/>
  <c r="K32" i="10" s="1"/>
  <c r="J30" i="7"/>
  <c r="J32" i="10" s="1"/>
  <c r="I30" i="7"/>
  <c r="I32" i="10" s="1"/>
  <c r="H30" i="7"/>
  <c r="H32" i="10" s="1"/>
  <c r="G30" i="7"/>
  <c r="G32" i="10" s="1"/>
  <c r="F30" i="7"/>
  <c r="F32" i="10" s="1"/>
  <c r="E30" i="7"/>
  <c r="E32" i="10" s="1"/>
  <c r="D30" i="7"/>
  <c r="D32" i="10" s="1"/>
  <c r="C30" i="7"/>
  <c r="C32" i="10" s="1"/>
  <c r="B30" i="7"/>
  <c r="B32" i="10" s="1"/>
  <c r="A30" i="7"/>
  <c r="M29" i="7"/>
  <c r="M31" i="10" s="1"/>
  <c r="L29" i="7"/>
  <c r="L31" i="10" s="1"/>
  <c r="K29" i="7"/>
  <c r="K31" i="10" s="1"/>
  <c r="J29" i="7"/>
  <c r="J31" i="10" s="1"/>
  <c r="I29" i="7"/>
  <c r="I31" i="10" s="1"/>
  <c r="H29" i="7"/>
  <c r="H31" i="10" s="1"/>
  <c r="G29" i="7"/>
  <c r="G31" i="10" s="1"/>
  <c r="F29" i="7"/>
  <c r="F31" i="10" s="1"/>
  <c r="E29" i="7"/>
  <c r="E31" i="10" s="1"/>
  <c r="D29" i="7"/>
  <c r="D31" i="10" s="1"/>
  <c r="C29" i="7"/>
  <c r="C31" i="10" s="1"/>
  <c r="B29" i="7"/>
  <c r="B31" i="10" s="1"/>
  <c r="A29" i="7"/>
  <c r="M28" i="7"/>
  <c r="M30" i="10" s="1"/>
  <c r="L28" i="7"/>
  <c r="L30" i="10" s="1"/>
  <c r="K28" i="7"/>
  <c r="K30" i="10" s="1"/>
  <c r="J28" i="7"/>
  <c r="J30" i="10" s="1"/>
  <c r="I28" i="7"/>
  <c r="I30" i="10" s="1"/>
  <c r="H28" i="7"/>
  <c r="H30" i="10" s="1"/>
  <c r="G28" i="7"/>
  <c r="G30" i="10" s="1"/>
  <c r="F28" i="7"/>
  <c r="F30" i="10" s="1"/>
  <c r="E28" i="7"/>
  <c r="E30" i="10" s="1"/>
  <c r="D28" i="7"/>
  <c r="D30" i="10" s="1"/>
  <c r="C28" i="7"/>
  <c r="C30" i="10" s="1"/>
  <c r="B28" i="7"/>
  <c r="B30" i="10" s="1"/>
  <c r="A28" i="7"/>
  <c r="M27" i="7"/>
  <c r="M29" i="10" s="1"/>
  <c r="L27" i="7"/>
  <c r="L29" i="10" s="1"/>
  <c r="K27" i="7"/>
  <c r="K29" i="10" s="1"/>
  <c r="J27" i="7"/>
  <c r="J29" i="10" s="1"/>
  <c r="I27" i="7"/>
  <c r="I29" i="10" s="1"/>
  <c r="H27" i="7"/>
  <c r="H29" i="10" s="1"/>
  <c r="G27" i="7"/>
  <c r="G29" i="10" s="1"/>
  <c r="F27" i="7"/>
  <c r="F29" i="10" s="1"/>
  <c r="E27" i="7"/>
  <c r="E29" i="10" s="1"/>
  <c r="D27" i="7"/>
  <c r="D29" i="10" s="1"/>
  <c r="C27" i="7"/>
  <c r="C29" i="10" s="1"/>
  <c r="B27" i="7"/>
  <c r="A27" i="7"/>
  <c r="M26" i="7"/>
  <c r="M28" i="10" s="1"/>
  <c r="L26" i="7"/>
  <c r="L28" i="10" s="1"/>
  <c r="K26" i="7"/>
  <c r="K28" i="10" s="1"/>
  <c r="J26" i="7"/>
  <c r="J28" i="10" s="1"/>
  <c r="I26" i="7"/>
  <c r="I28" i="10" s="1"/>
  <c r="H26" i="7"/>
  <c r="H28" i="10" s="1"/>
  <c r="G26" i="7"/>
  <c r="G28" i="10" s="1"/>
  <c r="F26" i="7"/>
  <c r="F28" i="10" s="1"/>
  <c r="E26" i="7"/>
  <c r="E28" i="10" s="1"/>
  <c r="D26" i="7"/>
  <c r="D28" i="10" s="1"/>
  <c r="C26" i="7"/>
  <c r="C28" i="10" s="1"/>
  <c r="B26" i="7"/>
  <c r="B28" i="10" s="1"/>
  <c r="A26" i="7"/>
  <c r="M25" i="7"/>
  <c r="M27" i="10" s="1"/>
  <c r="L25" i="7"/>
  <c r="L27" i="10" s="1"/>
  <c r="K25" i="7"/>
  <c r="K27" i="10" s="1"/>
  <c r="J25" i="7"/>
  <c r="J27" i="10" s="1"/>
  <c r="I25" i="7"/>
  <c r="I27" i="10" s="1"/>
  <c r="H25" i="7"/>
  <c r="H27" i="10" s="1"/>
  <c r="G25" i="7"/>
  <c r="G27" i="10" s="1"/>
  <c r="F25" i="7"/>
  <c r="F27" i="10" s="1"/>
  <c r="E25" i="7"/>
  <c r="E27" i="10" s="1"/>
  <c r="D25" i="7"/>
  <c r="D27" i="10" s="1"/>
  <c r="C25" i="7"/>
  <c r="B25" i="7"/>
  <c r="B27" i="10" s="1"/>
  <c r="A25" i="7"/>
  <c r="M24" i="7"/>
  <c r="M26" i="10" s="1"/>
  <c r="L24" i="7"/>
  <c r="L26" i="10" s="1"/>
  <c r="K24" i="7"/>
  <c r="K26" i="10" s="1"/>
  <c r="J24" i="7"/>
  <c r="J26" i="10" s="1"/>
  <c r="I24" i="7"/>
  <c r="I26" i="10" s="1"/>
  <c r="H24" i="7"/>
  <c r="H26" i="10" s="1"/>
  <c r="G24" i="7"/>
  <c r="G26" i="10" s="1"/>
  <c r="F24" i="7"/>
  <c r="F26" i="10" s="1"/>
  <c r="E24" i="7"/>
  <c r="E26" i="10" s="1"/>
  <c r="D24" i="7"/>
  <c r="D26" i="10" s="1"/>
  <c r="C24" i="7"/>
  <c r="C26" i="10" s="1"/>
  <c r="B24" i="7"/>
  <c r="A24" i="7"/>
  <c r="M23" i="7"/>
  <c r="M25" i="10" s="1"/>
  <c r="L23" i="7"/>
  <c r="L25" i="10" s="1"/>
  <c r="K23" i="7"/>
  <c r="K25" i="10" s="1"/>
  <c r="J23" i="7"/>
  <c r="J25" i="10" s="1"/>
  <c r="I23" i="7"/>
  <c r="I25" i="10" s="1"/>
  <c r="H23" i="7"/>
  <c r="H25" i="10" s="1"/>
  <c r="G23" i="7"/>
  <c r="G25" i="10" s="1"/>
  <c r="F23" i="7"/>
  <c r="F25" i="10" s="1"/>
  <c r="E23" i="7"/>
  <c r="E25" i="10" s="1"/>
  <c r="D23" i="7"/>
  <c r="D25" i="10" s="1"/>
  <c r="C23" i="7"/>
  <c r="C25" i="10" s="1"/>
  <c r="B23" i="7"/>
  <c r="B25" i="10" s="1"/>
  <c r="A23" i="7"/>
  <c r="M22" i="7"/>
  <c r="M24" i="10" s="1"/>
  <c r="L22" i="7"/>
  <c r="L24" i="10" s="1"/>
  <c r="K22" i="7"/>
  <c r="K24" i="10" s="1"/>
  <c r="J22" i="7"/>
  <c r="J24" i="10" s="1"/>
  <c r="I22" i="7"/>
  <c r="I24" i="10" s="1"/>
  <c r="H22" i="7"/>
  <c r="H24" i="10" s="1"/>
  <c r="G22" i="7"/>
  <c r="G24" i="10" s="1"/>
  <c r="F22" i="7"/>
  <c r="F24" i="10" s="1"/>
  <c r="E22" i="7"/>
  <c r="E24" i="10" s="1"/>
  <c r="D22" i="7"/>
  <c r="D24" i="10" s="1"/>
  <c r="C22" i="7"/>
  <c r="C24" i="10" s="1"/>
  <c r="B22" i="7"/>
  <c r="B24" i="10" s="1"/>
  <c r="A22" i="7"/>
  <c r="M21" i="7"/>
  <c r="M23" i="10" s="1"/>
  <c r="L21" i="7"/>
  <c r="L23" i="10" s="1"/>
  <c r="K21" i="7"/>
  <c r="K23" i="10" s="1"/>
  <c r="J21" i="7"/>
  <c r="J23" i="10" s="1"/>
  <c r="I21" i="7"/>
  <c r="I23" i="10" s="1"/>
  <c r="H21" i="7"/>
  <c r="H23" i="10" s="1"/>
  <c r="G21" i="7"/>
  <c r="G23" i="10" s="1"/>
  <c r="F21" i="7"/>
  <c r="F23" i="10" s="1"/>
  <c r="E21" i="7"/>
  <c r="E23" i="10" s="1"/>
  <c r="D21" i="7"/>
  <c r="D23" i="10" s="1"/>
  <c r="C21" i="7"/>
  <c r="C23" i="10" s="1"/>
  <c r="B21" i="7"/>
  <c r="A21" i="7"/>
  <c r="M20" i="7"/>
  <c r="M22" i="10" s="1"/>
  <c r="L20" i="7"/>
  <c r="L22" i="10" s="1"/>
  <c r="K20" i="7"/>
  <c r="K22" i="10" s="1"/>
  <c r="J20" i="7"/>
  <c r="J22" i="10" s="1"/>
  <c r="I20" i="7"/>
  <c r="I22" i="10" s="1"/>
  <c r="H20" i="7"/>
  <c r="H22" i="10" s="1"/>
  <c r="G20" i="7"/>
  <c r="G22" i="10" s="1"/>
  <c r="F20" i="7"/>
  <c r="F22" i="10" s="1"/>
  <c r="E20" i="7"/>
  <c r="E22" i="10" s="1"/>
  <c r="D20" i="7"/>
  <c r="D22" i="10" s="1"/>
  <c r="C20" i="7"/>
  <c r="C22" i="10" s="1"/>
  <c r="B20" i="7"/>
  <c r="B22" i="10" s="1"/>
  <c r="A20" i="7"/>
  <c r="M19" i="7"/>
  <c r="M21" i="10" s="1"/>
  <c r="L19" i="7"/>
  <c r="L21" i="10" s="1"/>
  <c r="K19" i="7"/>
  <c r="K21" i="10" s="1"/>
  <c r="J19" i="7"/>
  <c r="J21" i="10" s="1"/>
  <c r="I19" i="7"/>
  <c r="I21" i="10" s="1"/>
  <c r="H19" i="7"/>
  <c r="H21" i="10" s="1"/>
  <c r="G19" i="7"/>
  <c r="G21" i="10" s="1"/>
  <c r="F19" i="7"/>
  <c r="F21" i="10" s="1"/>
  <c r="E19" i="7"/>
  <c r="E21" i="10" s="1"/>
  <c r="D19" i="7"/>
  <c r="D21" i="10" s="1"/>
  <c r="C19" i="7"/>
  <c r="C21" i="10" s="1"/>
  <c r="B19" i="7"/>
  <c r="B21" i="10" s="1"/>
  <c r="A19" i="7"/>
  <c r="M18" i="7"/>
  <c r="M20" i="10" s="1"/>
  <c r="L18" i="7"/>
  <c r="L20" i="10" s="1"/>
  <c r="K18" i="7"/>
  <c r="K20" i="10" s="1"/>
  <c r="J18" i="7"/>
  <c r="J20" i="10" s="1"/>
  <c r="I18" i="7"/>
  <c r="I20" i="10" s="1"/>
  <c r="H18" i="7"/>
  <c r="H20" i="10" s="1"/>
  <c r="G18" i="7"/>
  <c r="G20" i="10" s="1"/>
  <c r="F18" i="7"/>
  <c r="F20" i="10" s="1"/>
  <c r="E18" i="7"/>
  <c r="E20" i="10" s="1"/>
  <c r="D18" i="7"/>
  <c r="D20" i="10" s="1"/>
  <c r="C18" i="7"/>
  <c r="C20" i="10" s="1"/>
  <c r="B18" i="7"/>
  <c r="B20" i="10" s="1"/>
  <c r="A18" i="7"/>
  <c r="M17" i="7"/>
  <c r="M19" i="10" s="1"/>
  <c r="L17" i="7"/>
  <c r="L19" i="10" s="1"/>
  <c r="K17" i="7"/>
  <c r="K19" i="10" s="1"/>
  <c r="J17" i="7"/>
  <c r="J19" i="10" s="1"/>
  <c r="I17" i="7"/>
  <c r="I19" i="10" s="1"/>
  <c r="H17" i="7"/>
  <c r="H19" i="10" s="1"/>
  <c r="G17" i="7"/>
  <c r="G19" i="10" s="1"/>
  <c r="F17" i="7"/>
  <c r="F19" i="10" s="1"/>
  <c r="E17" i="7"/>
  <c r="E19" i="10" s="1"/>
  <c r="D17" i="7"/>
  <c r="D19" i="10" s="1"/>
  <c r="C17" i="7"/>
  <c r="C19" i="10" s="1"/>
  <c r="B17" i="7"/>
  <c r="B19" i="10" s="1"/>
  <c r="A17" i="7"/>
  <c r="M16" i="7"/>
  <c r="M18" i="10" s="1"/>
  <c r="L16" i="7"/>
  <c r="L18" i="10" s="1"/>
  <c r="K16" i="7"/>
  <c r="K18" i="10" s="1"/>
  <c r="J16" i="7"/>
  <c r="J18" i="10" s="1"/>
  <c r="I16" i="7"/>
  <c r="I18" i="10" s="1"/>
  <c r="H16" i="7"/>
  <c r="H18" i="10" s="1"/>
  <c r="G16" i="7"/>
  <c r="G18" i="10" s="1"/>
  <c r="F16" i="7"/>
  <c r="F18" i="10" s="1"/>
  <c r="E16" i="7"/>
  <c r="E18" i="10" s="1"/>
  <c r="D16" i="7"/>
  <c r="D18" i="10" s="1"/>
  <c r="C16" i="7"/>
  <c r="C18" i="10" s="1"/>
  <c r="B16" i="7"/>
  <c r="B18" i="10" s="1"/>
  <c r="N18" i="10" s="1"/>
  <c r="A16" i="7"/>
  <c r="M15" i="7"/>
  <c r="M17" i="10" s="1"/>
  <c r="L15" i="7"/>
  <c r="L17" i="10" s="1"/>
  <c r="K15" i="7"/>
  <c r="K17" i="10" s="1"/>
  <c r="J15" i="7"/>
  <c r="J17" i="10" s="1"/>
  <c r="I15" i="7"/>
  <c r="I17" i="10" s="1"/>
  <c r="H15" i="7"/>
  <c r="H17" i="10" s="1"/>
  <c r="G15" i="7"/>
  <c r="G17" i="10" s="1"/>
  <c r="F15" i="7"/>
  <c r="F17" i="10" s="1"/>
  <c r="E15" i="7"/>
  <c r="E17" i="10" s="1"/>
  <c r="D15" i="7"/>
  <c r="D17" i="10" s="1"/>
  <c r="C15" i="7"/>
  <c r="C17" i="10" s="1"/>
  <c r="B15" i="7"/>
  <c r="B17" i="10" s="1"/>
  <c r="A15" i="7"/>
  <c r="M14" i="7"/>
  <c r="M16" i="10" s="1"/>
  <c r="L14" i="7"/>
  <c r="L16" i="10" s="1"/>
  <c r="K14" i="7"/>
  <c r="K16" i="10" s="1"/>
  <c r="J14" i="7"/>
  <c r="J16" i="10" s="1"/>
  <c r="I14" i="7"/>
  <c r="I16" i="10" s="1"/>
  <c r="H14" i="7"/>
  <c r="H16" i="10" s="1"/>
  <c r="G14" i="7"/>
  <c r="G16" i="10" s="1"/>
  <c r="F14" i="7"/>
  <c r="F16" i="10" s="1"/>
  <c r="E14" i="7"/>
  <c r="E16" i="10" s="1"/>
  <c r="D14" i="7"/>
  <c r="D16" i="10" s="1"/>
  <c r="C14" i="7"/>
  <c r="C16" i="10" s="1"/>
  <c r="B14" i="7"/>
  <c r="B16" i="10" s="1"/>
  <c r="A14" i="7"/>
  <c r="M13" i="7"/>
  <c r="M15" i="10" s="1"/>
  <c r="L13" i="7"/>
  <c r="L15" i="10" s="1"/>
  <c r="K13" i="7"/>
  <c r="K15" i="10" s="1"/>
  <c r="J13" i="7"/>
  <c r="J15" i="10" s="1"/>
  <c r="I13" i="7"/>
  <c r="I15" i="10" s="1"/>
  <c r="H13" i="7"/>
  <c r="H15" i="10" s="1"/>
  <c r="G13" i="7"/>
  <c r="G15" i="10" s="1"/>
  <c r="F13" i="7"/>
  <c r="F15" i="10" s="1"/>
  <c r="E13" i="7"/>
  <c r="E15" i="10" s="1"/>
  <c r="D13" i="7"/>
  <c r="D15" i="10" s="1"/>
  <c r="C13" i="7"/>
  <c r="C15" i="10" s="1"/>
  <c r="B13" i="7"/>
  <c r="B15" i="10" s="1"/>
  <c r="A13" i="7"/>
  <c r="M12" i="7"/>
  <c r="M14" i="10" s="1"/>
  <c r="L12" i="7"/>
  <c r="L14" i="10" s="1"/>
  <c r="K12" i="7"/>
  <c r="K14" i="10" s="1"/>
  <c r="J12" i="7"/>
  <c r="J14" i="10" s="1"/>
  <c r="I12" i="7"/>
  <c r="I14" i="10" s="1"/>
  <c r="H12" i="7"/>
  <c r="H14" i="10" s="1"/>
  <c r="G12" i="7"/>
  <c r="G14" i="10" s="1"/>
  <c r="F12" i="7"/>
  <c r="F14" i="10" s="1"/>
  <c r="E12" i="7"/>
  <c r="E14" i="10" s="1"/>
  <c r="D12" i="7"/>
  <c r="D14" i="10" s="1"/>
  <c r="C12" i="7"/>
  <c r="C14" i="10" s="1"/>
  <c r="B12" i="7"/>
  <c r="B14" i="10" s="1"/>
  <c r="A12" i="7"/>
  <c r="M11" i="7"/>
  <c r="M13" i="10" s="1"/>
  <c r="L11" i="7"/>
  <c r="L13" i="10" s="1"/>
  <c r="K11" i="7"/>
  <c r="K13" i="10" s="1"/>
  <c r="J11" i="7"/>
  <c r="J13" i="10" s="1"/>
  <c r="I11" i="7"/>
  <c r="I13" i="10" s="1"/>
  <c r="H11" i="7"/>
  <c r="H13" i="10" s="1"/>
  <c r="G11" i="7"/>
  <c r="G13" i="10" s="1"/>
  <c r="F11" i="7"/>
  <c r="F13" i="10" s="1"/>
  <c r="E11" i="7"/>
  <c r="E13" i="10" s="1"/>
  <c r="D11" i="7"/>
  <c r="D13" i="10" s="1"/>
  <c r="C11" i="7"/>
  <c r="C13" i="10" s="1"/>
  <c r="B11" i="7"/>
  <c r="B13" i="10" s="1"/>
  <c r="N13" i="10" s="1"/>
  <c r="A11" i="7"/>
  <c r="M10" i="7"/>
  <c r="M12" i="10" s="1"/>
  <c r="L10" i="7"/>
  <c r="L12" i="10" s="1"/>
  <c r="K10" i="7"/>
  <c r="K12" i="10" s="1"/>
  <c r="J10" i="7"/>
  <c r="J12" i="10" s="1"/>
  <c r="I10" i="7"/>
  <c r="I12" i="10" s="1"/>
  <c r="H10" i="7"/>
  <c r="H12" i="10" s="1"/>
  <c r="G10" i="7"/>
  <c r="G12" i="10" s="1"/>
  <c r="F10" i="7"/>
  <c r="F12" i="10" s="1"/>
  <c r="E10" i="7"/>
  <c r="E12" i="10" s="1"/>
  <c r="D10" i="7"/>
  <c r="D12" i="10" s="1"/>
  <c r="C10" i="7"/>
  <c r="C12" i="10" s="1"/>
  <c r="B10" i="7"/>
  <c r="B12" i="10" s="1"/>
  <c r="A10" i="7"/>
  <c r="M9" i="7"/>
  <c r="L9" i="7"/>
  <c r="K9" i="7"/>
  <c r="K11" i="10" s="1"/>
  <c r="J9" i="7"/>
  <c r="I9" i="7"/>
  <c r="H9" i="7"/>
  <c r="H11" i="10" s="1"/>
  <c r="G9" i="7"/>
  <c r="F9" i="7"/>
  <c r="F11" i="10" s="1"/>
  <c r="E9" i="7"/>
  <c r="D9" i="7"/>
  <c r="C9" i="7"/>
  <c r="C11" i="10" s="1"/>
  <c r="B9" i="7"/>
  <c r="A9" i="7"/>
  <c r="N8" i="7"/>
  <c r="O8" i="7" s="1"/>
  <c r="A8" i="7"/>
  <c r="A1" i="7"/>
  <c r="M34" i="6"/>
  <c r="M36" i="9" s="1"/>
  <c r="L34" i="6"/>
  <c r="L36" i="9" s="1"/>
  <c r="K34" i="6"/>
  <c r="K36" i="9" s="1"/>
  <c r="J34" i="6"/>
  <c r="J36" i="9" s="1"/>
  <c r="I34" i="6"/>
  <c r="I36" i="9" s="1"/>
  <c r="H34" i="6"/>
  <c r="H36" i="9" s="1"/>
  <c r="G34" i="6"/>
  <c r="G36" i="9" s="1"/>
  <c r="F34" i="6"/>
  <c r="F36" i="9" s="1"/>
  <c r="E34" i="6"/>
  <c r="E36" i="9" s="1"/>
  <c r="D34" i="6"/>
  <c r="D36" i="9" s="1"/>
  <c r="C34" i="6"/>
  <c r="C36" i="9" s="1"/>
  <c r="B34" i="6"/>
  <c r="B36" i="9" s="1"/>
  <c r="A34" i="6"/>
  <c r="A33" i="6"/>
  <c r="M32" i="6"/>
  <c r="M34" i="9" s="1"/>
  <c r="L32" i="6"/>
  <c r="L34" i="9" s="1"/>
  <c r="K32" i="6"/>
  <c r="K34" i="9" s="1"/>
  <c r="J32" i="6"/>
  <c r="J34" i="9" s="1"/>
  <c r="I32" i="6"/>
  <c r="I34" i="9" s="1"/>
  <c r="H32" i="6"/>
  <c r="H34" i="9" s="1"/>
  <c r="G32" i="6"/>
  <c r="G34" i="9" s="1"/>
  <c r="F32" i="6"/>
  <c r="F34" i="9" s="1"/>
  <c r="E32" i="6"/>
  <c r="E34" i="9" s="1"/>
  <c r="D32" i="6"/>
  <c r="D34" i="9" s="1"/>
  <c r="C32" i="6"/>
  <c r="N32" i="6" s="1"/>
  <c r="O32" i="6" s="1"/>
  <c r="B32" i="6"/>
  <c r="B34" i="9" s="1"/>
  <c r="A32" i="6"/>
  <c r="M31" i="6"/>
  <c r="M33" i="9" s="1"/>
  <c r="M49" i="9" s="1"/>
  <c r="L31" i="6"/>
  <c r="L33" i="9" s="1"/>
  <c r="L49" i="9" s="1"/>
  <c r="K31" i="6"/>
  <c r="K33" i="9" s="1"/>
  <c r="K49" i="9" s="1"/>
  <c r="J31" i="6"/>
  <c r="J33" i="9" s="1"/>
  <c r="J49" i="9" s="1"/>
  <c r="I31" i="6"/>
  <c r="I33" i="9" s="1"/>
  <c r="I49" i="9" s="1"/>
  <c r="H31" i="6"/>
  <c r="H33" i="9" s="1"/>
  <c r="H49" i="9" s="1"/>
  <c r="G31" i="6"/>
  <c r="G33" i="9" s="1"/>
  <c r="G49" i="9" s="1"/>
  <c r="F31" i="6"/>
  <c r="F33" i="9" s="1"/>
  <c r="F49" i="9" s="1"/>
  <c r="E31" i="6"/>
  <c r="E33" i="9" s="1"/>
  <c r="E49" i="9" s="1"/>
  <c r="D31" i="6"/>
  <c r="D33" i="9" s="1"/>
  <c r="D49" i="9" s="1"/>
  <c r="C31" i="6"/>
  <c r="C33" i="9" s="1"/>
  <c r="C49" i="9" s="1"/>
  <c r="B31" i="6"/>
  <c r="B33" i="9" s="1"/>
  <c r="A31" i="6"/>
  <c r="M30" i="6"/>
  <c r="M32" i="9" s="1"/>
  <c r="L30" i="6"/>
  <c r="L32" i="9" s="1"/>
  <c r="K30" i="6"/>
  <c r="K32" i="9" s="1"/>
  <c r="J30" i="6"/>
  <c r="J32" i="9" s="1"/>
  <c r="I30" i="6"/>
  <c r="I32" i="9" s="1"/>
  <c r="H30" i="6"/>
  <c r="H32" i="9" s="1"/>
  <c r="G30" i="6"/>
  <c r="G32" i="9" s="1"/>
  <c r="F30" i="6"/>
  <c r="F32" i="9" s="1"/>
  <c r="E30" i="6"/>
  <c r="E32" i="9" s="1"/>
  <c r="D30" i="6"/>
  <c r="D32" i="9" s="1"/>
  <c r="C30" i="6"/>
  <c r="C32" i="9" s="1"/>
  <c r="B30" i="6"/>
  <c r="B32" i="9" s="1"/>
  <c r="A30" i="6"/>
  <c r="M29" i="6"/>
  <c r="M31" i="9" s="1"/>
  <c r="L29" i="6"/>
  <c r="L31" i="9" s="1"/>
  <c r="K29" i="6"/>
  <c r="K31" i="9" s="1"/>
  <c r="J29" i="6"/>
  <c r="J31" i="9" s="1"/>
  <c r="I29" i="6"/>
  <c r="I31" i="9" s="1"/>
  <c r="H29" i="6"/>
  <c r="H31" i="9" s="1"/>
  <c r="G29" i="6"/>
  <c r="G31" i="9" s="1"/>
  <c r="F29" i="6"/>
  <c r="F31" i="9" s="1"/>
  <c r="E29" i="6"/>
  <c r="E31" i="9" s="1"/>
  <c r="D29" i="6"/>
  <c r="D31" i="9" s="1"/>
  <c r="C29" i="6"/>
  <c r="C31" i="9" s="1"/>
  <c r="B29" i="6"/>
  <c r="B31" i="9" s="1"/>
  <c r="A29" i="6"/>
  <c r="M28" i="6"/>
  <c r="M30" i="9" s="1"/>
  <c r="L28" i="6"/>
  <c r="L30" i="9" s="1"/>
  <c r="K28" i="6"/>
  <c r="K30" i="9" s="1"/>
  <c r="J28" i="6"/>
  <c r="J30" i="9" s="1"/>
  <c r="I28" i="6"/>
  <c r="I30" i="9" s="1"/>
  <c r="H28" i="6"/>
  <c r="H30" i="9" s="1"/>
  <c r="G28" i="6"/>
  <c r="G30" i="9" s="1"/>
  <c r="F28" i="6"/>
  <c r="F30" i="9" s="1"/>
  <c r="E28" i="6"/>
  <c r="E30" i="9" s="1"/>
  <c r="D28" i="6"/>
  <c r="D30" i="9" s="1"/>
  <c r="C28" i="6"/>
  <c r="C30" i="9" s="1"/>
  <c r="B28" i="6"/>
  <c r="B30" i="9" s="1"/>
  <c r="A28" i="6"/>
  <c r="M27" i="6"/>
  <c r="M29" i="9" s="1"/>
  <c r="L27" i="6"/>
  <c r="L29" i="9" s="1"/>
  <c r="K27" i="6"/>
  <c r="K29" i="9" s="1"/>
  <c r="J27" i="6"/>
  <c r="J29" i="9" s="1"/>
  <c r="I27" i="6"/>
  <c r="I29" i="9" s="1"/>
  <c r="H27" i="6"/>
  <c r="H29" i="9" s="1"/>
  <c r="G27" i="6"/>
  <c r="G29" i="9" s="1"/>
  <c r="F27" i="6"/>
  <c r="F29" i="9" s="1"/>
  <c r="E27" i="6"/>
  <c r="E29" i="9" s="1"/>
  <c r="D27" i="6"/>
  <c r="D29" i="9" s="1"/>
  <c r="C27" i="6"/>
  <c r="C29" i="9" s="1"/>
  <c r="B27" i="6"/>
  <c r="B29" i="9" s="1"/>
  <c r="A27" i="6"/>
  <c r="M26" i="6"/>
  <c r="M28" i="9" s="1"/>
  <c r="L26" i="6"/>
  <c r="L28" i="9" s="1"/>
  <c r="K26" i="6"/>
  <c r="K28" i="9" s="1"/>
  <c r="J26" i="6"/>
  <c r="J28" i="9" s="1"/>
  <c r="I26" i="6"/>
  <c r="I28" i="9" s="1"/>
  <c r="H26" i="6"/>
  <c r="H28" i="9" s="1"/>
  <c r="G26" i="6"/>
  <c r="G28" i="9" s="1"/>
  <c r="F26" i="6"/>
  <c r="F28" i="9" s="1"/>
  <c r="E26" i="6"/>
  <c r="E28" i="9" s="1"/>
  <c r="D26" i="6"/>
  <c r="D28" i="9" s="1"/>
  <c r="C26" i="6"/>
  <c r="C28" i="9" s="1"/>
  <c r="B26" i="6"/>
  <c r="B28" i="9" s="1"/>
  <c r="A26" i="6"/>
  <c r="M25" i="6"/>
  <c r="M27" i="9" s="1"/>
  <c r="L25" i="6"/>
  <c r="L27" i="9" s="1"/>
  <c r="K25" i="6"/>
  <c r="K27" i="9" s="1"/>
  <c r="J25" i="6"/>
  <c r="J27" i="9" s="1"/>
  <c r="I25" i="6"/>
  <c r="I27" i="9" s="1"/>
  <c r="H25" i="6"/>
  <c r="H27" i="9" s="1"/>
  <c r="G25" i="6"/>
  <c r="G27" i="9" s="1"/>
  <c r="F25" i="6"/>
  <c r="F27" i="9" s="1"/>
  <c r="E25" i="6"/>
  <c r="E27" i="9" s="1"/>
  <c r="D25" i="6"/>
  <c r="D27" i="9" s="1"/>
  <c r="C25" i="6"/>
  <c r="C27" i="9" s="1"/>
  <c r="B25" i="6"/>
  <c r="N25" i="6" s="1"/>
  <c r="A25" i="6"/>
  <c r="M24" i="6"/>
  <c r="M26" i="9" s="1"/>
  <c r="L24" i="6"/>
  <c r="L26" i="9" s="1"/>
  <c r="K24" i="6"/>
  <c r="K26" i="9" s="1"/>
  <c r="J24" i="6"/>
  <c r="J26" i="9" s="1"/>
  <c r="I24" i="6"/>
  <c r="I26" i="9" s="1"/>
  <c r="H24" i="6"/>
  <c r="H26" i="9" s="1"/>
  <c r="G24" i="6"/>
  <c r="G26" i="9" s="1"/>
  <c r="F24" i="6"/>
  <c r="F26" i="9" s="1"/>
  <c r="E24" i="6"/>
  <c r="E26" i="9" s="1"/>
  <c r="D24" i="6"/>
  <c r="D26" i="9" s="1"/>
  <c r="C24" i="6"/>
  <c r="C26" i="9" s="1"/>
  <c r="B24" i="6"/>
  <c r="B26" i="9" s="1"/>
  <c r="A24" i="6"/>
  <c r="M23" i="6"/>
  <c r="M25" i="9" s="1"/>
  <c r="L23" i="6"/>
  <c r="L25" i="9" s="1"/>
  <c r="K23" i="6"/>
  <c r="K25" i="9" s="1"/>
  <c r="J23" i="6"/>
  <c r="J25" i="9" s="1"/>
  <c r="I23" i="6"/>
  <c r="I25" i="9" s="1"/>
  <c r="H23" i="6"/>
  <c r="H25" i="9" s="1"/>
  <c r="G23" i="6"/>
  <c r="G25" i="9" s="1"/>
  <c r="F23" i="6"/>
  <c r="F25" i="9" s="1"/>
  <c r="E23" i="6"/>
  <c r="E25" i="9" s="1"/>
  <c r="D23" i="6"/>
  <c r="D25" i="9" s="1"/>
  <c r="C23" i="6"/>
  <c r="C25" i="9" s="1"/>
  <c r="B23" i="6"/>
  <c r="B25" i="9" s="1"/>
  <c r="A23" i="6"/>
  <c r="M22" i="6"/>
  <c r="M24" i="9" s="1"/>
  <c r="L22" i="6"/>
  <c r="L24" i="9" s="1"/>
  <c r="K22" i="6"/>
  <c r="K24" i="9" s="1"/>
  <c r="J22" i="6"/>
  <c r="J24" i="9" s="1"/>
  <c r="I22" i="6"/>
  <c r="I24" i="9" s="1"/>
  <c r="H22" i="6"/>
  <c r="H24" i="9" s="1"/>
  <c r="G22" i="6"/>
  <c r="G24" i="9" s="1"/>
  <c r="F22" i="6"/>
  <c r="F24" i="9" s="1"/>
  <c r="E22" i="6"/>
  <c r="E24" i="9" s="1"/>
  <c r="D22" i="6"/>
  <c r="D24" i="9" s="1"/>
  <c r="C22" i="6"/>
  <c r="C24" i="9" s="1"/>
  <c r="B22" i="6"/>
  <c r="B24" i="9" s="1"/>
  <c r="A22" i="6"/>
  <c r="M21" i="6"/>
  <c r="M23" i="9" s="1"/>
  <c r="L21" i="6"/>
  <c r="L23" i="9" s="1"/>
  <c r="K21" i="6"/>
  <c r="K23" i="9" s="1"/>
  <c r="J21" i="6"/>
  <c r="J23" i="9" s="1"/>
  <c r="I21" i="6"/>
  <c r="I23" i="9" s="1"/>
  <c r="H21" i="6"/>
  <c r="H23" i="9" s="1"/>
  <c r="G21" i="6"/>
  <c r="G23" i="9" s="1"/>
  <c r="F21" i="6"/>
  <c r="F23" i="9" s="1"/>
  <c r="E21" i="6"/>
  <c r="E23" i="9" s="1"/>
  <c r="D21" i="6"/>
  <c r="D23" i="9" s="1"/>
  <c r="C21" i="6"/>
  <c r="C23" i="9" s="1"/>
  <c r="B21" i="6"/>
  <c r="B23" i="9" s="1"/>
  <c r="A21" i="6"/>
  <c r="M20" i="6"/>
  <c r="M22" i="9" s="1"/>
  <c r="L20" i="6"/>
  <c r="L22" i="9" s="1"/>
  <c r="K20" i="6"/>
  <c r="K22" i="9" s="1"/>
  <c r="J20" i="6"/>
  <c r="J22" i="9" s="1"/>
  <c r="I20" i="6"/>
  <c r="I22" i="9" s="1"/>
  <c r="H20" i="6"/>
  <c r="H22" i="9" s="1"/>
  <c r="G20" i="6"/>
  <c r="G22" i="9" s="1"/>
  <c r="F20" i="6"/>
  <c r="F22" i="9" s="1"/>
  <c r="E20" i="6"/>
  <c r="E22" i="9" s="1"/>
  <c r="D20" i="6"/>
  <c r="D22" i="9" s="1"/>
  <c r="C20" i="6"/>
  <c r="C22" i="9" s="1"/>
  <c r="B20" i="6"/>
  <c r="B22" i="9" s="1"/>
  <c r="A20" i="6"/>
  <c r="M19" i="6"/>
  <c r="M21" i="9" s="1"/>
  <c r="L19" i="6"/>
  <c r="L21" i="9" s="1"/>
  <c r="K19" i="6"/>
  <c r="K21" i="9" s="1"/>
  <c r="J19" i="6"/>
  <c r="J21" i="9" s="1"/>
  <c r="I19" i="6"/>
  <c r="I21" i="9" s="1"/>
  <c r="H19" i="6"/>
  <c r="H21" i="9" s="1"/>
  <c r="G19" i="6"/>
  <c r="G21" i="9" s="1"/>
  <c r="F19" i="6"/>
  <c r="F21" i="9" s="1"/>
  <c r="E19" i="6"/>
  <c r="E21" i="9" s="1"/>
  <c r="D19" i="6"/>
  <c r="D21" i="9" s="1"/>
  <c r="C19" i="6"/>
  <c r="C21" i="9" s="1"/>
  <c r="B19" i="6"/>
  <c r="B21" i="9" s="1"/>
  <c r="A19" i="6"/>
  <c r="M18" i="6"/>
  <c r="M20" i="9" s="1"/>
  <c r="L18" i="6"/>
  <c r="L20" i="9" s="1"/>
  <c r="K18" i="6"/>
  <c r="K20" i="9" s="1"/>
  <c r="J18" i="6"/>
  <c r="J20" i="9" s="1"/>
  <c r="I18" i="6"/>
  <c r="I20" i="9" s="1"/>
  <c r="H18" i="6"/>
  <c r="H20" i="9" s="1"/>
  <c r="G18" i="6"/>
  <c r="G20" i="9" s="1"/>
  <c r="F18" i="6"/>
  <c r="F20" i="9" s="1"/>
  <c r="E18" i="6"/>
  <c r="E20" i="9" s="1"/>
  <c r="D18" i="6"/>
  <c r="D20" i="9" s="1"/>
  <c r="C18" i="6"/>
  <c r="C20" i="9" s="1"/>
  <c r="B18" i="6"/>
  <c r="B20" i="9" s="1"/>
  <c r="A18" i="6"/>
  <c r="M17" i="6"/>
  <c r="M19" i="9" s="1"/>
  <c r="L17" i="6"/>
  <c r="L19" i="9" s="1"/>
  <c r="K17" i="6"/>
  <c r="K19" i="9" s="1"/>
  <c r="J17" i="6"/>
  <c r="J19" i="9" s="1"/>
  <c r="I17" i="6"/>
  <c r="I19" i="9" s="1"/>
  <c r="H17" i="6"/>
  <c r="H19" i="9" s="1"/>
  <c r="G17" i="6"/>
  <c r="G19" i="9" s="1"/>
  <c r="F17" i="6"/>
  <c r="F19" i="9" s="1"/>
  <c r="E17" i="6"/>
  <c r="E19" i="9" s="1"/>
  <c r="D17" i="6"/>
  <c r="D19" i="9" s="1"/>
  <c r="C17" i="6"/>
  <c r="C19" i="9" s="1"/>
  <c r="B17" i="6"/>
  <c r="B19" i="9" s="1"/>
  <c r="N19" i="9" s="1"/>
  <c r="A17" i="6"/>
  <c r="M16" i="6"/>
  <c r="M18" i="9" s="1"/>
  <c r="L16" i="6"/>
  <c r="L18" i="9" s="1"/>
  <c r="K16" i="6"/>
  <c r="K18" i="9" s="1"/>
  <c r="J16" i="6"/>
  <c r="J18" i="9" s="1"/>
  <c r="I16" i="6"/>
  <c r="I18" i="9" s="1"/>
  <c r="H16" i="6"/>
  <c r="H18" i="9" s="1"/>
  <c r="G16" i="6"/>
  <c r="G18" i="9" s="1"/>
  <c r="F16" i="6"/>
  <c r="F18" i="9" s="1"/>
  <c r="E16" i="6"/>
  <c r="E18" i="9" s="1"/>
  <c r="D16" i="6"/>
  <c r="D18" i="9" s="1"/>
  <c r="C16" i="6"/>
  <c r="C18" i="9" s="1"/>
  <c r="B16" i="6"/>
  <c r="B18" i="9" s="1"/>
  <c r="A16" i="6"/>
  <c r="M15" i="6"/>
  <c r="M17" i="9" s="1"/>
  <c r="L15" i="6"/>
  <c r="L17" i="9" s="1"/>
  <c r="K15" i="6"/>
  <c r="K17" i="9" s="1"/>
  <c r="J15" i="6"/>
  <c r="J17" i="9" s="1"/>
  <c r="I15" i="6"/>
  <c r="I17" i="9" s="1"/>
  <c r="H15" i="6"/>
  <c r="H17" i="9" s="1"/>
  <c r="G15" i="6"/>
  <c r="G17" i="9" s="1"/>
  <c r="F15" i="6"/>
  <c r="F17" i="9" s="1"/>
  <c r="E15" i="6"/>
  <c r="E17" i="9" s="1"/>
  <c r="D15" i="6"/>
  <c r="D17" i="9" s="1"/>
  <c r="C15" i="6"/>
  <c r="C17" i="9" s="1"/>
  <c r="B15" i="6"/>
  <c r="B17" i="9" s="1"/>
  <c r="A15" i="6"/>
  <c r="M14" i="6"/>
  <c r="M16" i="9" s="1"/>
  <c r="L14" i="6"/>
  <c r="L16" i="9" s="1"/>
  <c r="K14" i="6"/>
  <c r="K16" i="9" s="1"/>
  <c r="J14" i="6"/>
  <c r="J16" i="9" s="1"/>
  <c r="I14" i="6"/>
  <c r="I16" i="9" s="1"/>
  <c r="H14" i="6"/>
  <c r="H16" i="9" s="1"/>
  <c r="G14" i="6"/>
  <c r="G16" i="9" s="1"/>
  <c r="F14" i="6"/>
  <c r="F16" i="9" s="1"/>
  <c r="E14" i="6"/>
  <c r="E16" i="9" s="1"/>
  <c r="D14" i="6"/>
  <c r="D16" i="9" s="1"/>
  <c r="C14" i="6"/>
  <c r="C16" i="9" s="1"/>
  <c r="B14" i="6"/>
  <c r="B16" i="9" s="1"/>
  <c r="A14" i="6"/>
  <c r="M13" i="6"/>
  <c r="M15" i="9" s="1"/>
  <c r="L13" i="6"/>
  <c r="L15" i="9" s="1"/>
  <c r="K13" i="6"/>
  <c r="K15" i="9" s="1"/>
  <c r="J13" i="6"/>
  <c r="J15" i="9" s="1"/>
  <c r="I13" i="6"/>
  <c r="I15" i="9" s="1"/>
  <c r="H13" i="6"/>
  <c r="H15" i="9" s="1"/>
  <c r="G13" i="6"/>
  <c r="G15" i="9" s="1"/>
  <c r="F13" i="6"/>
  <c r="F15" i="9" s="1"/>
  <c r="E13" i="6"/>
  <c r="E15" i="9" s="1"/>
  <c r="D13" i="6"/>
  <c r="D15" i="9" s="1"/>
  <c r="C13" i="6"/>
  <c r="C15" i="9" s="1"/>
  <c r="B13" i="6"/>
  <c r="B15" i="9" s="1"/>
  <c r="A13" i="6"/>
  <c r="M12" i="6"/>
  <c r="M14" i="9" s="1"/>
  <c r="L12" i="6"/>
  <c r="L14" i="9" s="1"/>
  <c r="K12" i="6"/>
  <c r="K14" i="9" s="1"/>
  <c r="J12" i="6"/>
  <c r="J14" i="9" s="1"/>
  <c r="I12" i="6"/>
  <c r="I14" i="9" s="1"/>
  <c r="H12" i="6"/>
  <c r="H14" i="9" s="1"/>
  <c r="G12" i="6"/>
  <c r="G14" i="9" s="1"/>
  <c r="F12" i="6"/>
  <c r="F14" i="9" s="1"/>
  <c r="E12" i="6"/>
  <c r="E14" i="9" s="1"/>
  <c r="D12" i="6"/>
  <c r="D14" i="9" s="1"/>
  <c r="C12" i="6"/>
  <c r="C14" i="9" s="1"/>
  <c r="B12" i="6"/>
  <c r="B14" i="9" s="1"/>
  <c r="A12" i="6"/>
  <c r="M11" i="6"/>
  <c r="M13" i="9" s="1"/>
  <c r="L11" i="6"/>
  <c r="L13" i="9" s="1"/>
  <c r="K11" i="6"/>
  <c r="K13" i="9" s="1"/>
  <c r="J11" i="6"/>
  <c r="J13" i="9" s="1"/>
  <c r="I11" i="6"/>
  <c r="I13" i="9" s="1"/>
  <c r="H11" i="6"/>
  <c r="H13" i="9" s="1"/>
  <c r="G11" i="6"/>
  <c r="G13" i="9" s="1"/>
  <c r="F11" i="6"/>
  <c r="F13" i="9" s="1"/>
  <c r="E11" i="6"/>
  <c r="E13" i="9" s="1"/>
  <c r="D11" i="6"/>
  <c r="D13" i="9" s="1"/>
  <c r="C11" i="6"/>
  <c r="C13" i="9" s="1"/>
  <c r="B11" i="6"/>
  <c r="B13" i="9" s="1"/>
  <c r="A11" i="6"/>
  <c r="M10" i="6"/>
  <c r="M12" i="9" s="1"/>
  <c r="L10" i="6"/>
  <c r="L12" i="9" s="1"/>
  <c r="K10" i="6"/>
  <c r="K12" i="9" s="1"/>
  <c r="J10" i="6"/>
  <c r="J12" i="9" s="1"/>
  <c r="I10" i="6"/>
  <c r="I12" i="9" s="1"/>
  <c r="H10" i="6"/>
  <c r="H12" i="9" s="1"/>
  <c r="G10" i="6"/>
  <c r="G12" i="9" s="1"/>
  <c r="F10" i="6"/>
  <c r="F12" i="9" s="1"/>
  <c r="E10" i="6"/>
  <c r="E12" i="9" s="1"/>
  <c r="D10" i="6"/>
  <c r="D12" i="9" s="1"/>
  <c r="C10" i="6"/>
  <c r="C12" i="9" s="1"/>
  <c r="B10" i="6"/>
  <c r="B12" i="9" s="1"/>
  <c r="A10" i="6"/>
  <c r="M9" i="6"/>
  <c r="M11" i="9" s="1"/>
  <c r="L9" i="6"/>
  <c r="L11" i="9" s="1"/>
  <c r="K9" i="6"/>
  <c r="K11" i="9" s="1"/>
  <c r="J9" i="6"/>
  <c r="J11" i="9" s="1"/>
  <c r="I9" i="6"/>
  <c r="I11" i="9" s="1"/>
  <c r="H9" i="6"/>
  <c r="H11" i="9" s="1"/>
  <c r="G9" i="6"/>
  <c r="G11" i="9" s="1"/>
  <c r="F9" i="6"/>
  <c r="F11" i="9" s="1"/>
  <c r="E9" i="6"/>
  <c r="E11" i="9" s="1"/>
  <c r="D9" i="6"/>
  <c r="D11" i="9" s="1"/>
  <c r="C9" i="6"/>
  <c r="C11" i="9" s="1"/>
  <c r="B9" i="6"/>
  <c r="A9" i="6"/>
  <c r="N8" i="6"/>
  <c r="O8" i="6" s="1"/>
  <c r="A8" i="6"/>
  <c r="M2" i="6"/>
  <c r="M2" i="8" s="1"/>
  <c r="L2" i="6"/>
  <c r="L2" i="8" s="1"/>
  <c r="K2" i="6"/>
  <c r="K2" i="8" s="1"/>
  <c r="J2" i="6"/>
  <c r="J2" i="8" s="1"/>
  <c r="I2" i="6"/>
  <c r="I2" i="8" s="1"/>
  <c r="H2" i="6"/>
  <c r="H2" i="8" s="1"/>
  <c r="G2" i="6"/>
  <c r="G2" i="8" s="1"/>
  <c r="F2" i="6"/>
  <c r="F2" i="7" s="1"/>
  <c r="E2" i="6"/>
  <c r="E2" i="8" s="1"/>
  <c r="D2" i="6"/>
  <c r="D2" i="8" s="1"/>
  <c r="C2" i="6"/>
  <c r="C2" i="7" s="1"/>
  <c r="B2" i="6"/>
  <c r="B2" i="8" s="1"/>
  <c r="A1" i="6"/>
  <c r="C36" i="5"/>
  <c r="D36" i="5" s="1"/>
  <c r="E28" i="5"/>
  <c r="C28" i="5"/>
  <c r="F27" i="5"/>
  <c r="F28" i="5" s="1"/>
  <c r="E27" i="5"/>
  <c r="D27" i="5"/>
  <c r="D28" i="5" s="1"/>
  <c r="C27" i="5"/>
  <c r="B27" i="5"/>
  <c r="B28" i="5" s="1"/>
  <c r="B16" i="5"/>
  <c r="B14" i="5"/>
  <c r="C14" i="5" s="1"/>
  <c r="D14" i="5" s="1"/>
  <c r="E14" i="5" s="1"/>
  <c r="F14" i="5" s="1"/>
  <c r="C13" i="5"/>
  <c r="D13" i="5" s="1"/>
  <c r="B13" i="5"/>
  <c r="A1" i="5"/>
  <c r="F50" i="4"/>
  <c r="E50" i="4"/>
  <c r="C50" i="4"/>
  <c r="C16" i="5" s="1"/>
  <c r="E49" i="4"/>
  <c r="E56" i="4" s="1"/>
  <c r="D49" i="4"/>
  <c r="C49" i="4"/>
  <c r="F38" i="4"/>
  <c r="E38" i="4"/>
  <c r="D37" i="4"/>
  <c r="C37" i="4"/>
  <c r="A36" i="4"/>
  <c r="D35" i="4"/>
  <c r="C35" i="4"/>
  <c r="B35" i="4"/>
  <c r="A35" i="4"/>
  <c r="D34" i="4"/>
  <c r="D50" i="4" s="1"/>
  <c r="C34" i="4"/>
  <c r="B34" i="4"/>
  <c r="A34" i="4"/>
  <c r="D33" i="4"/>
  <c r="C33" i="4"/>
  <c r="B33" i="4"/>
  <c r="A33" i="4"/>
  <c r="D32" i="4"/>
  <c r="C32" i="4"/>
  <c r="B32" i="4"/>
  <c r="A32" i="4"/>
  <c r="D31" i="4"/>
  <c r="C31" i="4"/>
  <c r="B31" i="4"/>
  <c r="A31" i="4"/>
  <c r="D30" i="4"/>
  <c r="C30" i="4"/>
  <c r="B30" i="4"/>
  <c r="A30" i="4"/>
  <c r="D29" i="4"/>
  <c r="C29" i="4"/>
  <c r="B29" i="4"/>
  <c r="A29" i="4"/>
  <c r="D28" i="4"/>
  <c r="C28" i="4"/>
  <c r="B28" i="4"/>
  <c r="A28" i="4"/>
  <c r="D27" i="4"/>
  <c r="C27" i="4"/>
  <c r="B27" i="4"/>
  <c r="A27" i="4"/>
  <c r="D26" i="4"/>
  <c r="C26" i="4"/>
  <c r="B26" i="4"/>
  <c r="A26" i="4"/>
  <c r="D25" i="4"/>
  <c r="C25" i="4"/>
  <c r="B25" i="4"/>
  <c r="A25" i="4"/>
  <c r="D24" i="4"/>
  <c r="C24" i="4"/>
  <c r="B24" i="4"/>
  <c r="A24" i="4"/>
  <c r="D23" i="4"/>
  <c r="C23" i="4"/>
  <c r="B23" i="4"/>
  <c r="A23" i="4"/>
  <c r="D22" i="4"/>
  <c r="C22" i="4"/>
  <c r="B22" i="4"/>
  <c r="A22" i="4"/>
  <c r="D21" i="4"/>
  <c r="C21" i="4"/>
  <c r="B21" i="4"/>
  <c r="A21" i="4"/>
  <c r="D20" i="4"/>
  <c r="C20" i="4"/>
  <c r="B20" i="4"/>
  <c r="A20" i="4"/>
  <c r="D19" i="4"/>
  <c r="C19" i="4"/>
  <c r="B19" i="4"/>
  <c r="A19" i="4"/>
  <c r="D18" i="4"/>
  <c r="C18" i="4"/>
  <c r="B18" i="4"/>
  <c r="A18" i="4"/>
  <c r="D17" i="4"/>
  <c r="C17" i="4"/>
  <c r="B17" i="4"/>
  <c r="A17" i="4"/>
  <c r="D16" i="4"/>
  <c r="C16" i="4"/>
  <c r="B16" i="4"/>
  <c r="A16" i="4"/>
  <c r="D15" i="4"/>
  <c r="C15" i="4"/>
  <c r="B15" i="4"/>
  <c r="A15" i="4"/>
  <c r="D14" i="4"/>
  <c r="C14" i="4"/>
  <c r="B14" i="4"/>
  <c r="A14" i="4"/>
  <c r="D13" i="4"/>
  <c r="C13" i="4"/>
  <c r="B13" i="4"/>
  <c r="A13" i="4"/>
  <c r="D12" i="4"/>
  <c r="C12" i="4"/>
  <c r="B12" i="4"/>
  <c r="A12" i="4"/>
  <c r="D11" i="4"/>
  <c r="D38" i="4" s="1"/>
  <c r="C11" i="4"/>
  <c r="B11" i="4"/>
  <c r="A11" i="4"/>
  <c r="A1" i="4"/>
  <c r="E38" i="3"/>
  <c r="D38" i="3"/>
  <c r="E36" i="3"/>
  <c r="D36" i="4" s="1"/>
  <c r="D36" i="3"/>
  <c r="E33" i="7" s="1"/>
  <c r="E35" i="10" s="1"/>
  <c r="C36" i="3"/>
  <c r="H33" i="6" s="1"/>
  <c r="H35" i="9" s="1"/>
  <c r="F22" i="3"/>
  <c r="F14" i="3"/>
  <c r="C8" i="3"/>
  <c r="E6" i="3"/>
  <c r="D6" i="3"/>
  <c r="C6" i="3"/>
  <c r="G4" i="6" s="1"/>
  <c r="A1" i="3"/>
  <c r="B6" i="2"/>
  <c r="N17" i="9" l="1"/>
  <c r="N25" i="9"/>
  <c r="E13" i="5"/>
  <c r="E36" i="5"/>
  <c r="G6" i="9"/>
  <c r="G5" i="6"/>
  <c r="N13" i="9"/>
  <c r="N21" i="9"/>
  <c r="N29" i="9"/>
  <c r="B35" i="8"/>
  <c r="D56" i="4"/>
  <c r="D16" i="5"/>
  <c r="E16" i="5" s="1"/>
  <c r="F16" i="5" s="1"/>
  <c r="N15" i="9"/>
  <c r="N23" i="9"/>
  <c r="N31" i="9"/>
  <c r="F23" i="3"/>
  <c r="F36" i="3"/>
  <c r="C7" i="4"/>
  <c r="B17" i="5"/>
  <c r="H4" i="6"/>
  <c r="N12" i="9"/>
  <c r="N14" i="6"/>
  <c r="N20" i="9"/>
  <c r="N22" i="6"/>
  <c r="N28" i="9"/>
  <c r="N30" i="6"/>
  <c r="O30" i="6" s="1"/>
  <c r="I33" i="6"/>
  <c r="I35" i="9" s="1"/>
  <c r="N36" i="9"/>
  <c r="D35" i="6"/>
  <c r="G2" i="7"/>
  <c r="N12" i="7"/>
  <c r="O12" i="7" s="1"/>
  <c r="N20" i="7"/>
  <c r="O20" i="7" s="1"/>
  <c r="M33" i="7"/>
  <c r="M35" i="10" s="1"/>
  <c r="F35" i="7"/>
  <c r="N13" i="8"/>
  <c r="O13" i="8" s="1"/>
  <c r="N29" i="8"/>
  <c r="O29" i="8" s="1"/>
  <c r="B27" i="9"/>
  <c r="N27" i="9" s="1"/>
  <c r="M4" i="8"/>
  <c r="E4" i="8"/>
  <c r="L4" i="8"/>
  <c r="D4" i="8"/>
  <c r="K4" i="8"/>
  <c r="J4" i="8"/>
  <c r="B4" i="8"/>
  <c r="H4" i="8"/>
  <c r="G4" i="8"/>
  <c r="F31" i="3"/>
  <c r="F16" i="3"/>
  <c r="F24" i="3"/>
  <c r="F32" i="3"/>
  <c r="F37" i="3"/>
  <c r="D7" i="4"/>
  <c r="C17" i="5"/>
  <c r="N2" i="6"/>
  <c r="I4" i="6"/>
  <c r="N13" i="6"/>
  <c r="O13" i="6" s="1"/>
  <c r="N21" i="6"/>
  <c r="O21" i="6" s="1"/>
  <c r="N29" i="6"/>
  <c r="O29" i="6" s="1"/>
  <c r="B33" i="6"/>
  <c r="J33" i="6"/>
  <c r="J35" i="9" s="1"/>
  <c r="J37" i="9" s="1"/>
  <c r="H2" i="7"/>
  <c r="H4" i="7" s="1"/>
  <c r="C4" i="7"/>
  <c r="D11" i="10"/>
  <c r="L11" i="10"/>
  <c r="N11" i="7"/>
  <c r="O11" i="7" s="1"/>
  <c r="N17" i="10"/>
  <c r="N19" i="7"/>
  <c r="O19" i="7" s="1"/>
  <c r="N24" i="10"/>
  <c r="N28" i="10"/>
  <c r="N28" i="7"/>
  <c r="N32" i="10"/>
  <c r="N16" i="8"/>
  <c r="O16" i="8" s="1"/>
  <c r="N32" i="8"/>
  <c r="O32" i="8" s="1"/>
  <c r="F6" i="3"/>
  <c r="F17" i="3"/>
  <c r="F25" i="3"/>
  <c r="F33" i="3"/>
  <c r="C38" i="3"/>
  <c r="F38" i="3" s="1"/>
  <c r="B4" i="6"/>
  <c r="J4" i="6"/>
  <c r="N12" i="6"/>
  <c r="O12" i="6" s="1"/>
  <c r="N18" i="9"/>
  <c r="N20" i="6"/>
  <c r="N26" i="9"/>
  <c r="N28" i="6"/>
  <c r="C33" i="6"/>
  <c r="C35" i="9" s="1"/>
  <c r="K33" i="6"/>
  <c r="K35" i="9" s="1"/>
  <c r="K37" i="9" s="1"/>
  <c r="F35" i="6"/>
  <c r="I2" i="7"/>
  <c r="I4" i="7" s="1"/>
  <c r="E11" i="10"/>
  <c r="E35" i="7"/>
  <c r="M11" i="10"/>
  <c r="M35" i="7"/>
  <c r="N10" i="7"/>
  <c r="N16" i="10"/>
  <c r="N18" i="7"/>
  <c r="O18" i="7" s="1"/>
  <c r="C2" i="8"/>
  <c r="C4" i="8" s="1"/>
  <c r="C20" i="11"/>
  <c r="N18" i="8"/>
  <c r="O18" i="8" s="1"/>
  <c r="E37" i="9"/>
  <c r="F15" i="3"/>
  <c r="D8" i="3"/>
  <c r="D40" i="3" s="1"/>
  <c r="E8" i="3"/>
  <c r="E40" i="3" s="1"/>
  <c r="F18" i="3"/>
  <c r="F26" i="3"/>
  <c r="F34" i="3"/>
  <c r="C4" i="6"/>
  <c r="K4" i="6"/>
  <c r="N11" i="6"/>
  <c r="O11" i="6" s="1"/>
  <c r="N19" i="6"/>
  <c r="O19" i="6" s="1"/>
  <c r="N27" i="6"/>
  <c r="O27" i="6" s="1"/>
  <c r="N33" i="9"/>
  <c r="B49" i="9"/>
  <c r="N49" i="9" s="1"/>
  <c r="D33" i="6"/>
  <c r="D35" i="9" s="1"/>
  <c r="L33" i="6"/>
  <c r="L35" i="9" s="1"/>
  <c r="B2" i="7"/>
  <c r="B4" i="7" s="1"/>
  <c r="J2" i="7"/>
  <c r="J4" i="7" s="1"/>
  <c r="N9" i="7"/>
  <c r="N15" i="10"/>
  <c r="N17" i="7"/>
  <c r="B23" i="10"/>
  <c r="N23" i="10" s="1"/>
  <c r="N21" i="7"/>
  <c r="O21" i="7" s="1"/>
  <c r="N23" i="7"/>
  <c r="O23" i="7" s="1"/>
  <c r="N31" i="7"/>
  <c r="O31" i="7" s="1"/>
  <c r="F2" i="8"/>
  <c r="B19" i="11"/>
  <c r="N19" i="11" s="1"/>
  <c r="N17" i="8"/>
  <c r="B22" i="11"/>
  <c r="N22" i="11" s="1"/>
  <c r="N20" i="8"/>
  <c r="O20" i="8" s="1"/>
  <c r="B33" i="8"/>
  <c r="F5" i="3"/>
  <c r="F19" i="3"/>
  <c r="F35" i="3"/>
  <c r="B36" i="4"/>
  <c r="B38" i="4" s="1"/>
  <c r="M48" i="10"/>
  <c r="M55" i="10" s="1"/>
  <c r="E48" i="10"/>
  <c r="E55" i="10" s="1"/>
  <c r="K48" i="10"/>
  <c r="K55" i="10" s="1"/>
  <c r="C48" i="10"/>
  <c r="C55" i="10" s="1"/>
  <c r="I48" i="10"/>
  <c r="I55" i="10" s="1"/>
  <c r="H48" i="10"/>
  <c r="H55" i="10" s="1"/>
  <c r="D48" i="10"/>
  <c r="D55" i="10" s="1"/>
  <c r="B48" i="10"/>
  <c r="L48" i="10"/>
  <c r="L55" i="10" s="1"/>
  <c r="J48" i="10"/>
  <c r="J55" i="10" s="1"/>
  <c r="G48" i="10"/>
  <c r="G55" i="10" s="1"/>
  <c r="F48" i="10"/>
  <c r="F55" i="10" s="1"/>
  <c r="D4" i="6"/>
  <c r="L4" i="6"/>
  <c r="N10" i="6"/>
  <c r="N16" i="9"/>
  <c r="N18" i="6"/>
  <c r="O18" i="6" s="1"/>
  <c r="N24" i="9"/>
  <c r="N26" i="6"/>
  <c r="O26" i="6" s="1"/>
  <c r="N32" i="9"/>
  <c r="E33" i="6"/>
  <c r="E35" i="9" s="1"/>
  <c r="M33" i="6"/>
  <c r="M35" i="9" s="1"/>
  <c r="M37" i="9" s="1"/>
  <c r="N34" i="6"/>
  <c r="O34" i="6" s="1"/>
  <c r="H35" i="6"/>
  <c r="K2" i="7"/>
  <c r="K4" i="7" s="1"/>
  <c r="F4" i="7"/>
  <c r="G11" i="10"/>
  <c r="N14" i="10"/>
  <c r="N16" i="7"/>
  <c r="O16" i="7" s="1"/>
  <c r="N22" i="10"/>
  <c r="C33" i="7"/>
  <c r="C35" i="10" s="1"/>
  <c r="C37" i="10" s="1"/>
  <c r="G11" i="11"/>
  <c r="N21" i="8"/>
  <c r="O21" i="8" s="1"/>
  <c r="G33" i="8"/>
  <c r="G35" i="11" s="1"/>
  <c r="B11" i="9"/>
  <c r="N11" i="9" s="1"/>
  <c r="F11" i="3"/>
  <c r="F27" i="3"/>
  <c r="F12" i="3"/>
  <c r="F20" i="3"/>
  <c r="F28" i="3"/>
  <c r="C36" i="4"/>
  <c r="C38" i="4" s="1"/>
  <c r="L48" i="11"/>
  <c r="L55" i="11" s="1"/>
  <c r="D48" i="11"/>
  <c r="D55" i="11" s="1"/>
  <c r="J48" i="11"/>
  <c r="J55" i="11" s="1"/>
  <c r="B48" i="11"/>
  <c r="M48" i="11"/>
  <c r="M55" i="11" s="1"/>
  <c r="K48" i="11"/>
  <c r="K55" i="11" s="1"/>
  <c r="I48" i="11"/>
  <c r="I55" i="11" s="1"/>
  <c r="H48" i="11"/>
  <c r="H55" i="11" s="1"/>
  <c r="F48" i="11"/>
  <c r="F55" i="11" s="1"/>
  <c r="E48" i="11"/>
  <c r="E55" i="11" s="1"/>
  <c r="G48" i="11"/>
  <c r="G55" i="11" s="1"/>
  <c r="C48" i="11"/>
  <c r="C55" i="11" s="1"/>
  <c r="C56" i="4"/>
  <c r="E4" i="6"/>
  <c r="M4" i="6"/>
  <c r="N9" i="6"/>
  <c r="N17" i="6"/>
  <c r="F33" i="6"/>
  <c r="F35" i="9" s="1"/>
  <c r="I35" i="6"/>
  <c r="D2" i="7"/>
  <c r="D4" i="7" s="1"/>
  <c r="L2" i="7"/>
  <c r="L4" i="7" s="1"/>
  <c r="G4" i="7"/>
  <c r="N15" i="7"/>
  <c r="O15" i="7" s="1"/>
  <c r="N21" i="10"/>
  <c r="N22" i="7"/>
  <c r="O22" i="7" s="1"/>
  <c r="C27" i="10"/>
  <c r="N27" i="10" s="1"/>
  <c r="N25" i="7"/>
  <c r="N26" i="7"/>
  <c r="O26" i="7" s="1"/>
  <c r="N30" i="7"/>
  <c r="O30" i="7" s="1"/>
  <c r="O8" i="8"/>
  <c r="N24" i="8"/>
  <c r="J33" i="8"/>
  <c r="J35" i="11" s="1"/>
  <c r="H37" i="9"/>
  <c r="C34" i="9"/>
  <c r="C37" i="9" s="1"/>
  <c r="F13" i="3"/>
  <c r="F21" i="3"/>
  <c r="F29" i="3"/>
  <c r="L33" i="7"/>
  <c r="L35" i="10" s="1"/>
  <c r="D33" i="7"/>
  <c r="D35" i="10" s="1"/>
  <c r="J33" i="7"/>
  <c r="J35" i="10" s="1"/>
  <c r="B33" i="7"/>
  <c r="I33" i="7"/>
  <c r="I35" i="10" s="1"/>
  <c r="G33" i="7"/>
  <c r="G35" i="10" s="1"/>
  <c r="G37" i="10" s="1"/>
  <c r="F33" i="7"/>
  <c r="F35" i="10" s="1"/>
  <c r="F4" i="6"/>
  <c r="N14" i="9"/>
  <c r="N16" i="6"/>
  <c r="O16" i="6" s="1"/>
  <c r="N22" i="9"/>
  <c r="N24" i="6"/>
  <c r="N30" i="9"/>
  <c r="G33" i="6"/>
  <c r="G35" i="9" s="1"/>
  <c r="J35" i="6"/>
  <c r="E2" i="7"/>
  <c r="E4" i="7" s="1"/>
  <c r="M2" i="7"/>
  <c r="M4" i="7" s="1"/>
  <c r="I11" i="10"/>
  <c r="I35" i="7"/>
  <c r="N12" i="10"/>
  <c r="N14" i="7"/>
  <c r="N20" i="10"/>
  <c r="B26" i="10"/>
  <c r="N26" i="10" s="1"/>
  <c r="N24" i="7"/>
  <c r="B34" i="10"/>
  <c r="N34" i="10" s="1"/>
  <c r="N32" i="7"/>
  <c r="O32" i="7" s="1"/>
  <c r="H33" i="7"/>
  <c r="H35" i="10" s="1"/>
  <c r="N34" i="7"/>
  <c r="O34" i="7" s="1"/>
  <c r="F4" i="8"/>
  <c r="C12" i="11"/>
  <c r="N10" i="8"/>
  <c r="C28" i="11"/>
  <c r="N26" i="8"/>
  <c r="O26" i="8" s="1"/>
  <c r="J35" i="8"/>
  <c r="F30" i="3"/>
  <c r="F33" i="8"/>
  <c r="F35" i="11" s="1"/>
  <c r="F37" i="11" s="1"/>
  <c r="M33" i="8"/>
  <c r="M35" i="11" s="1"/>
  <c r="E33" i="8"/>
  <c r="E35" i="11" s="1"/>
  <c r="L33" i="8"/>
  <c r="L35" i="11" s="1"/>
  <c r="D33" i="8"/>
  <c r="D35" i="11" s="1"/>
  <c r="K33" i="8"/>
  <c r="K35" i="11" s="1"/>
  <c r="C33" i="8"/>
  <c r="C35" i="11" s="1"/>
  <c r="I33" i="8"/>
  <c r="I35" i="11" s="1"/>
  <c r="I37" i="11" s="1"/>
  <c r="H33" i="8"/>
  <c r="H35" i="11" s="1"/>
  <c r="B7" i="4"/>
  <c r="B8" i="4" s="1"/>
  <c r="N15" i="6"/>
  <c r="O15" i="6" s="1"/>
  <c r="N23" i="6"/>
  <c r="O23" i="6" s="1"/>
  <c r="N31" i="6"/>
  <c r="O31" i="6" s="1"/>
  <c r="C35" i="6"/>
  <c r="K35" i="6"/>
  <c r="B11" i="10"/>
  <c r="N11" i="10" s="1"/>
  <c r="B35" i="7"/>
  <c r="J11" i="10"/>
  <c r="J35" i="7"/>
  <c r="N13" i="7"/>
  <c r="O13" i="7" s="1"/>
  <c r="N19" i="10"/>
  <c r="N25" i="10"/>
  <c r="N27" i="7"/>
  <c r="O27" i="7" s="1"/>
  <c r="B29" i="10"/>
  <c r="N29" i="10" s="1"/>
  <c r="K33" i="7"/>
  <c r="K35" i="10" s="1"/>
  <c r="I4" i="8"/>
  <c r="B11" i="11"/>
  <c r="N9" i="8"/>
  <c r="J37" i="11"/>
  <c r="B14" i="11"/>
  <c r="N14" i="11" s="1"/>
  <c r="N12" i="8"/>
  <c r="O12" i="8" s="1"/>
  <c r="B27" i="11"/>
  <c r="N27" i="11" s="1"/>
  <c r="N25" i="8"/>
  <c r="B30" i="11"/>
  <c r="N30" i="11" s="1"/>
  <c r="N28" i="8"/>
  <c r="M35" i="8"/>
  <c r="N10" i="9"/>
  <c r="D37" i="10"/>
  <c r="N10" i="10"/>
  <c r="L37" i="10"/>
  <c r="N31" i="10"/>
  <c r="N13" i="11"/>
  <c r="N15" i="8"/>
  <c r="O15" i="8" s="1"/>
  <c r="N21" i="11"/>
  <c r="N23" i="8"/>
  <c r="O23" i="8" s="1"/>
  <c r="N29" i="11"/>
  <c r="N31" i="8"/>
  <c r="O31" i="8" s="1"/>
  <c r="C35" i="8"/>
  <c r="I37" i="9"/>
  <c r="C37" i="11"/>
  <c r="K37" i="11"/>
  <c r="N30" i="10"/>
  <c r="N12" i="11"/>
  <c r="N14" i="8"/>
  <c r="N20" i="11"/>
  <c r="N22" i="8"/>
  <c r="O22" i="8" s="1"/>
  <c r="N28" i="11"/>
  <c r="N30" i="8"/>
  <c r="O30" i="8" s="1"/>
  <c r="N36" i="11"/>
  <c r="D35" i="8"/>
  <c r="L35" i="8"/>
  <c r="F37" i="10"/>
  <c r="N36" i="10"/>
  <c r="N18" i="11"/>
  <c r="N26" i="11"/>
  <c r="N34" i="11"/>
  <c r="F35" i="8"/>
  <c r="D37" i="9"/>
  <c r="L37" i="9"/>
  <c r="H37" i="10"/>
  <c r="N29" i="7"/>
  <c r="O29" i="7" s="1"/>
  <c r="N11" i="8"/>
  <c r="O11" i="8" s="1"/>
  <c r="N17" i="11"/>
  <c r="N19" i="8"/>
  <c r="O19" i="8" s="1"/>
  <c r="N25" i="11"/>
  <c r="N27" i="8"/>
  <c r="O27" i="8" s="1"/>
  <c r="N33" i="11"/>
  <c r="B49" i="11"/>
  <c r="N49" i="11" s="1"/>
  <c r="N16" i="11"/>
  <c r="N24" i="11"/>
  <c r="N32" i="11"/>
  <c r="N34" i="8"/>
  <c r="O34" i="8" s="1"/>
  <c r="H35" i="8"/>
  <c r="F37" i="9"/>
  <c r="J37" i="10"/>
  <c r="H37" i="11"/>
  <c r="B49" i="10"/>
  <c r="N49" i="10" s="1"/>
  <c r="N33" i="10"/>
  <c r="N15" i="11"/>
  <c r="N23" i="11"/>
  <c r="N31" i="11"/>
  <c r="G37" i="9"/>
  <c r="K37" i="10"/>
  <c r="E37" i="10"/>
  <c r="M37" i="10"/>
  <c r="N10" i="11"/>
  <c r="D37" i="11"/>
  <c r="L37" i="11"/>
  <c r="N42" i="11"/>
  <c r="I37" i="10"/>
  <c r="E37" i="11"/>
  <c r="M37" i="11"/>
  <c r="G37" i="11"/>
  <c r="M9" i="12"/>
  <c r="N9" i="12" s="1"/>
  <c r="F10" i="12"/>
  <c r="K10" i="12" s="1"/>
  <c r="M7" i="12"/>
  <c r="N7" i="12" s="1"/>
  <c r="M8" i="12"/>
  <c r="N8" i="12" s="1"/>
  <c r="D22" i="13"/>
  <c r="B23" i="13" s="1"/>
  <c r="F6" i="12"/>
  <c r="K6" i="12" s="1"/>
  <c r="J9" i="12"/>
  <c r="L9" i="12" s="1"/>
  <c r="E21" i="13"/>
  <c r="F21" i="13" s="1"/>
  <c r="K6" i="10" l="1"/>
  <c r="K5" i="7"/>
  <c r="M6" i="10"/>
  <c r="M5" i="7"/>
  <c r="M37" i="7" s="1"/>
  <c r="J6" i="10"/>
  <c r="J5" i="7"/>
  <c r="J37" i="7" s="1"/>
  <c r="H6" i="10"/>
  <c r="H5" i="7"/>
  <c r="E6" i="10"/>
  <c r="E5" i="7"/>
  <c r="E37" i="7" s="1"/>
  <c r="L6" i="10"/>
  <c r="L5" i="7"/>
  <c r="D23" i="13"/>
  <c r="B24" i="13" s="1"/>
  <c r="D6" i="10"/>
  <c r="D5" i="7"/>
  <c r="B6" i="10"/>
  <c r="B5" i="7"/>
  <c r="N4" i="7"/>
  <c r="O17" i="7" s="1"/>
  <c r="N35" i="8"/>
  <c r="C6" i="11"/>
  <c r="C5" i="8"/>
  <c r="C37" i="8" s="1"/>
  <c r="I6" i="10"/>
  <c r="I5" i="7"/>
  <c r="I37" i="7" s="1"/>
  <c r="I6" i="9"/>
  <c r="I5" i="6"/>
  <c r="I37" i="6" s="1"/>
  <c r="C22" i="13"/>
  <c r="C23" i="13" s="1"/>
  <c r="I35" i="8"/>
  <c r="F6" i="11"/>
  <c r="F5" i="8"/>
  <c r="F37" i="8" s="1"/>
  <c r="G6" i="10"/>
  <c r="G5" i="7"/>
  <c r="E5" i="6"/>
  <c r="E37" i="6" s="1"/>
  <c r="E6" i="9"/>
  <c r="G35" i="6"/>
  <c r="K6" i="9"/>
  <c r="K5" i="6"/>
  <c r="K37" i="6" s="1"/>
  <c r="O10" i="7"/>
  <c r="C6" i="10"/>
  <c r="C5" i="7"/>
  <c r="C37" i="7" s="1"/>
  <c r="D6" i="11"/>
  <c r="D5" i="8"/>
  <c r="D37" i="8" s="1"/>
  <c r="L35" i="6"/>
  <c r="G37" i="6"/>
  <c r="F36" i="5"/>
  <c r="F38" i="5" s="1"/>
  <c r="E38" i="5"/>
  <c r="N48" i="10"/>
  <c r="N55" i="10" s="1"/>
  <c r="B55" i="10"/>
  <c r="C6" i="9"/>
  <c r="C5" i="6"/>
  <c r="C37" i="6" s="1"/>
  <c r="E22" i="13"/>
  <c r="F22" i="13" s="1"/>
  <c r="N48" i="11"/>
  <c r="N55" i="11" s="1"/>
  <c r="O10" i="6"/>
  <c r="J5" i="6"/>
  <c r="J37" i="6" s="1"/>
  <c r="J6" i="9"/>
  <c r="M35" i="6"/>
  <c r="G6" i="11"/>
  <c r="G5" i="8"/>
  <c r="E6" i="11"/>
  <c r="E5" i="8"/>
  <c r="H6" i="9"/>
  <c r="H5" i="6"/>
  <c r="H37" i="6" s="1"/>
  <c r="N2" i="8"/>
  <c r="D17" i="5"/>
  <c r="L6" i="11"/>
  <c r="L5" i="8"/>
  <c r="L37" i="8" s="1"/>
  <c r="B35" i="10"/>
  <c r="N35" i="10" s="1"/>
  <c r="N33" i="7"/>
  <c r="O33" i="7" s="1"/>
  <c r="O25" i="7"/>
  <c r="L6" i="9"/>
  <c r="L5" i="6"/>
  <c r="L37" i="6" s="1"/>
  <c r="O9" i="7"/>
  <c r="B6" i="9"/>
  <c r="B5" i="6"/>
  <c r="N4" i="6"/>
  <c r="O25" i="6" s="1"/>
  <c r="H35" i="7"/>
  <c r="L35" i="7"/>
  <c r="E35" i="6"/>
  <c r="H6" i="11"/>
  <c r="H5" i="8"/>
  <c r="H37" i="8" s="1"/>
  <c r="M6" i="11"/>
  <c r="M5" i="8"/>
  <c r="M37" i="8" s="1"/>
  <c r="F13" i="5"/>
  <c r="F17" i="5" s="1"/>
  <c r="E17" i="5"/>
  <c r="M6" i="12"/>
  <c r="N6" i="12" s="1"/>
  <c r="B31" i="5"/>
  <c r="B49" i="4"/>
  <c r="E35" i="8"/>
  <c r="D6" i="9"/>
  <c r="D5" i="6"/>
  <c r="D37" i="6" s="1"/>
  <c r="N34" i="9"/>
  <c r="B6" i="11"/>
  <c r="B5" i="8"/>
  <c r="N4" i="8"/>
  <c r="O14" i="8" s="1"/>
  <c r="M10" i="12"/>
  <c r="N10" i="12" s="1"/>
  <c r="F49" i="4"/>
  <c r="F56" i="4" s="1"/>
  <c r="B55" i="11"/>
  <c r="N11" i="11"/>
  <c r="O24" i="7"/>
  <c r="O17" i="6"/>
  <c r="G35" i="7"/>
  <c r="B35" i="11"/>
  <c r="N35" i="11" s="1"/>
  <c r="N33" i="8"/>
  <c r="O33" i="8" s="1"/>
  <c r="K35" i="7"/>
  <c r="O28" i="7"/>
  <c r="D35" i="7"/>
  <c r="B35" i="9"/>
  <c r="N33" i="6"/>
  <c r="O33" i="6" s="1"/>
  <c r="J6" i="11"/>
  <c r="J5" i="8"/>
  <c r="J37" i="8" s="1"/>
  <c r="I6" i="11"/>
  <c r="I5" i="8"/>
  <c r="O10" i="8"/>
  <c r="F6" i="9"/>
  <c r="F5" i="6"/>
  <c r="F37" i="6" s="1"/>
  <c r="O24" i="8"/>
  <c r="O9" i="6"/>
  <c r="O22" i="6"/>
  <c r="C40" i="3"/>
  <c r="K35" i="8"/>
  <c r="O25" i="8"/>
  <c r="C35" i="7"/>
  <c r="B40" i="4"/>
  <c r="M6" i="9"/>
  <c r="M5" i="6"/>
  <c r="M37" i="6" s="1"/>
  <c r="G35" i="8"/>
  <c r="F6" i="10"/>
  <c r="F5" i="7"/>
  <c r="F37" i="7" s="1"/>
  <c r="N2" i="7"/>
  <c r="O20" i="6"/>
  <c r="K6" i="11"/>
  <c r="K5" i="8"/>
  <c r="K37" i="8" s="1"/>
  <c r="B35" i="6"/>
  <c r="D24" i="13" l="1"/>
  <c r="B25" i="13" s="1"/>
  <c r="C24" i="13"/>
  <c r="E37" i="8"/>
  <c r="G37" i="7"/>
  <c r="E23" i="13"/>
  <c r="F23" i="13" s="1"/>
  <c r="B37" i="6"/>
  <c r="N5" i="6"/>
  <c r="O24" i="6"/>
  <c r="B37" i="7"/>
  <c r="N5" i="7"/>
  <c r="N35" i="9"/>
  <c r="B37" i="9"/>
  <c r="N37" i="9" s="1"/>
  <c r="O9" i="8"/>
  <c r="B7" i="9"/>
  <c r="B39" i="9" s="1"/>
  <c r="N6" i="9"/>
  <c r="G37" i="8"/>
  <c r="O14" i="7"/>
  <c r="N6" i="10"/>
  <c r="L37" i="7"/>
  <c r="B37" i="8"/>
  <c r="N5" i="8"/>
  <c r="O35" i="7"/>
  <c r="O14" i="6"/>
  <c r="D37" i="7"/>
  <c r="I37" i="8"/>
  <c r="O28" i="6"/>
  <c r="B37" i="11"/>
  <c r="N37" i="11" s="1"/>
  <c r="N6" i="11"/>
  <c r="M48" i="9"/>
  <c r="M55" i="9" s="1"/>
  <c r="E48" i="9"/>
  <c r="E55" i="9" s="1"/>
  <c r="L48" i="9"/>
  <c r="L55" i="9" s="1"/>
  <c r="D48" i="9"/>
  <c r="D55" i="9" s="1"/>
  <c r="K48" i="9"/>
  <c r="K55" i="9" s="1"/>
  <c r="C48" i="9"/>
  <c r="C55" i="9" s="1"/>
  <c r="J48" i="9"/>
  <c r="J55" i="9" s="1"/>
  <c r="B48" i="9"/>
  <c r="I48" i="9"/>
  <c r="I55" i="9" s="1"/>
  <c r="H48" i="9"/>
  <c r="H55" i="9" s="1"/>
  <c r="F48" i="9"/>
  <c r="F55" i="9" s="1"/>
  <c r="G48" i="9"/>
  <c r="G55" i="9" s="1"/>
  <c r="B56" i="4"/>
  <c r="B58" i="4" s="1"/>
  <c r="N35" i="6"/>
  <c r="B37" i="5"/>
  <c r="F40" i="3"/>
  <c r="O28" i="8"/>
  <c r="C31" i="5"/>
  <c r="B33" i="5"/>
  <c r="O17" i="8"/>
  <c r="K37" i="7"/>
  <c r="O35" i="6"/>
  <c r="N35" i="7"/>
  <c r="B37" i="10"/>
  <c r="N37" i="10" s="1"/>
  <c r="H37" i="7"/>
  <c r="B6" i="5" l="1"/>
  <c r="B10" i="5" s="1"/>
  <c r="B21" i="5" s="1"/>
  <c r="C6" i="4"/>
  <c r="C8" i="4" s="1"/>
  <c r="C40" i="4" s="1"/>
  <c r="C58" i="4" s="1"/>
  <c r="D25" i="13"/>
  <c r="E25" i="13" s="1"/>
  <c r="N37" i="7"/>
  <c r="O37" i="7" s="1"/>
  <c r="O5" i="7"/>
  <c r="D31" i="5"/>
  <c r="C33" i="5"/>
  <c r="O5" i="6"/>
  <c r="N37" i="6"/>
  <c r="O37" i="6" s="1"/>
  <c r="B57" i="9"/>
  <c r="C5" i="9" s="1"/>
  <c r="C7" i="9" s="1"/>
  <c r="C39" i="9" s="1"/>
  <c r="C57" i="9" s="1"/>
  <c r="D5" i="9" s="1"/>
  <c r="D7" i="9" s="1"/>
  <c r="D39" i="9" s="1"/>
  <c r="D57" i="9" s="1"/>
  <c r="E5" i="9" s="1"/>
  <c r="E7" i="9" s="1"/>
  <c r="E39" i="9" s="1"/>
  <c r="E57" i="9" s="1"/>
  <c r="F5" i="9" s="1"/>
  <c r="F7" i="9" s="1"/>
  <c r="F39" i="9" s="1"/>
  <c r="F57" i="9" s="1"/>
  <c r="G5" i="9" s="1"/>
  <c r="G7" i="9" s="1"/>
  <c r="G39" i="9" s="1"/>
  <c r="G57" i="9" s="1"/>
  <c r="H5" i="9" s="1"/>
  <c r="H7" i="9" s="1"/>
  <c r="H39" i="9" s="1"/>
  <c r="H57" i="9" s="1"/>
  <c r="I5" i="9" s="1"/>
  <c r="I7" i="9" s="1"/>
  <c r="I39" i="9" s="1"/>
  <c r="I57" i="9" s="1"/>
  <c r="J5" i="9" s="1"/>
  <c r="J7" i="9" s="1"/>
  <c r="J39" i="9" s="1"/>
  <c r="J57" i="9" s="1"/>
  <c r="K5" i="9" s="1"/>
  <c r="K7" i="9" s="1"/>
  <c r="K39" i="9" s="1"/>
  <c r="K57" i="9" s="1"/>
  <c r="L5" i="9" s="1"/>
  <c r="L7" i="9" s="1"/>
  <c r="L39" i="9" s="1"/>
  <c r="L57" i="9" s="1"/>
  <c r="M5" i="9" s="1"/>
  <c r="M7" i="9" s="1"/>
  <c r="M39" i="9" s="1"/>
  <c r="M57" i="9" s="1"/>
  <c r="E24" i="13"/>
  <c r="F24" i="13" s="1"/>
  <c r="N48" i="9"/>
  <c r="N55" i="9" s="1"/>
  <c r="N57" i="9" s="1"/>
  <c r="B5" i="10" s="1"/>
  <c r="B55" i="9"/>
  <c r="O5" i="8"/>
  <c r="N37" i="8"/>
  <c r="O37" i="8" s="1"/>
  <c r="O35" i="8"/>
  <c r="B38" i="5"/>
  <c r="B40" i="5" s="1"/>
  <c r="C37" i="5"/>
  <c r="N57" i="10" l="1"/>
  <c r="B5" i="11" s="1"/>
  <c r="B7" i="10"/>
  <c r="B39" i="10" s="1"/>
  <c r="B57" i="10" s="1"/>
  <c r="C5" i="10" s="1"/>
  <c r="C7" i="10" s="1"/>
  <c r="C39" i="10" s="1"/>
  <c r="C57" i="10" s="1"/>
  <c r="D5" i="10" s="1"/>
  <c r="D7" i="10" s="1"/>
  <c r="D39" i="10" s="1"/>
  <c r="D57" i="10" s="1"/>
  <c r="E5" i="10" s="1"/>
  <c r="E7" i="10" s="1"/>
  <c r="E39" i="10" s="1"/>
  <c r="E57" i="10" s="1"/>
  <c r="F5" i="10" s="1"/>
  <c r="F7" i="10" s="1"/>
  <c r="F39" i="10" s="1"/>
  <c r="F57" i="10" s="1"/>
  <c r="G5" i="10" s="1"/>
  <c r="G7" i="10" s="1"/>
  <c r="G39" i="10" s="1"/>
  <c r="G57" i="10" s="1"/>
  <c r="H5" i="10" s="1"/>
  <c r="H7" i="10" s="1"/>
  <c r="H39" i="10" s="1"/>
  <c r="H57" i="10" s="1"/>
  <c r="I5" i="10" s="1"/>
  <c r="I7" i="10" s="1"/>
  <c r="I39" i="10" s="1"/>
  <c r="I57" i="10" s="1"/>
  <c r="J5" i="10" s="1"/>
  <c r="J7" i="10" s="1"/>
  <c r="J39" i="10" s="1"/>
  <c r="J57" i="10" s="1"/>
  <c r="K5" i="10" s="1"/>
  <c r="K7" i="10" s="1"/>
  <c r="K39" i="10" s="1"/>
  <c r="K57" i="10" s="1"/>
  <c r="L5" i="10" s="1"/>
  <c r="L7" i="10" s="1"/>
  <c r="L39" i="10" s="1"/>
  <c r="L57" i="10" s="1"/>
  <c r="M5" i="10" s="1"/>
  <c r="M7" i="10" s="1"/>
  <c r="M39" i="10" s="1"/>
  <c r="M57" i="10" s="1"/>
  <c r="F25" i="13"/>
  <c r="B26" i="13"/>
  <c r="E31" i="5"/>
  <c r="D33" i="5"/>
  <c r="C25" i="13"/>
  <c r="D6" i="4"/>
  <c r="D8" i="4" s="1"/>
  <c r="D40" i="4" s="1"/>
  <c r="D58" i="4" s="1"/>
  <c r="C6" i="5"/>
  <c r="C10" i="5" s="1"/>
  <c r="C21" i="5" s="1"/>
  <c r="D37" i="5"/>
  <c r="D38" i="5" s="1"/>
  <c r="C38" i="5"/>
  <c r="C40" i="5" s="1"/>
  <c r="B42" i="5"/>
  <c r="E33" i="5" l="1"/>
  <c r="E40" i="5" s="1"/>
  <c r="F31" i="5"/>
  <c r="F33" i="5" s="1"/>
  <c r="F40" i="5" s="1"/>
  <c r="D26" i="13"/>
  <c r="E26" i="13" s="1"/>
  <c r="F26" i="13" s="1"/>
  <c r="B27" i="13"/>
  <c r="C26" i="13"/>
  <c r="H26" i="13" s="1"/>
  <c r="C42" i="5"/>
  <c r="E6" i="4"/>
  <c r="E8" i="4" s="1"/>
  <c r="E40" i="4" s="1"/>
  <c r="E58" i="4" s="1"/>
  <c r="D6" i="5"/>
  <c r="D10" i="5" s="1"/>
  <c r="D21" i="5" s="1"/>
  <c r="D40" i="5"/>
  <c r="N57" i="11"/>
  <c r="B7" i="11"/>
  <c r="B39" i="11" s="1"/>
  <c r="B57" i="11" s="1"/>
  <c r="C5" i="11" s="1"/>
  <c r="C7" i="11" s="1"/>
  <c r="C39" i="11" s="1"/>
  <c r="C57" i="11" s="1"/>
  <c r="D5" i="11" s="1"/>
  <c r="D7" i="11" s="1"/>
  <c r="D39" i="11" s="1"/>
  <c r="D57" i="11" s="1"/>
  <c r="E5" i="11" s="1"/>
  <c r="E7" i="11" s="1"/>
  <c r="E39" i="11" s="1"/>
  <c r="E57" i="11" s="1"/>
  <c r="F5" i="11" s="1"/>
  <c r="F7" i="11" s="1"/>
  <c r="F39" i="11" s="1"/>
  <c r="F57" i="11" s="1"/>
  <c r="G5" i="11" s="1"/>
  <c r="G7" i="11" s="1"/>
  <c r="G39" i="11" s="1"/>
  <c r="G57" i="11" s="1"/>
  <c r="H5" i="11" s="1"/>
  <c r="H7" i="11" s="1"/>
  <c r="H39" i="11" s="1"/>
  <c r="H57" i="11" s="1"/>
  <c r="I5" i="11" s="1"/>
  <c r="I7" i="11" s="1"/>
  <c r="I39" i="11" s="1"/>
  <c r="I57" i="11" s="1"/>
  <c r="J5" i="11" s="1"/>
  <c r="J7" i="11" s="1"/>
  <c r="J39" i="11" s="1"/>
  <c r="J57" i="11" s="1"/>
  <c r="K5" i="11" s="1"/>
  <c r="K7" i="11" s="1"/>
  <c r="K39" i="11" s="1"/>
  <c r="K57" i="11" s="1"/>
  <c r="L5" i="11" s="1"/>
  <c r="L7" i="11" s="1"/>
  <c r="L39" i="11" s="1"/>
  <c r="L57" i="11" s="1"/>
  <c r="M5" i="11" s="1"/>
  <c r="M7" i="11" s="1"/>
  <c r="M39" i="11" s="1"/>
  <c r="M57" i="11" s="1"/>
  <c r="D27" i="13" l="1"/>
  <c r="E27" i="13" s="1"/>
  <c r="G26" i="13"/>
  <c r="I26" i="13" s="1"/>
  <c r="D42" i="5"/>
  <c r="F6" i="4"/>
  <c r="F8" i="4" s="1"/>
  <c r="F40" i="4" s="1"/>
  <c r="F58" i="4" s="1"/>
  <c r="F6" i="5" s="1"/>
  <c r="F10" i="5" s="1"/>
  <c r="F21" i="5" s="1"/>
  <c r="F42" i="5" s="1"/>
  <c r="E6" i="5"/>
  <c r="E10" i="5" s="1"/>
  <c r="E21" i="5" s="1"/>
  <c r="E42" i="5" s="1"/>
  <c r="B28" i="13" l="1"/>
  <c r="C27" i="13"/>
  <c r="F27" i="13" s="1"/>
  <c r="D28" i="13" l="1"/>
  <c r="C28" i="13"/>
  <c r="B29" i="13"/>
  <c r="D29" i="13" l="1"/>
  <c r="B30" i="13" s="1"/>
  <c r="C29" i="13"/>
  <c r="E28" i="13"/>
  <c r="F28" i="13" s="1"/>
  <c r="D30" i="13" l="1"/>
  <c r="C30" i="13"/>
  <c r="E29" i="13"/>
  <c r="F29" i="13" s="1"/>
  <c r="E30" i="13" l="1"/>
  <c r="F30" i="13" s="1"/>
  <c r="B31" i="13"/>
  <c r="D31" i="13" l="1"/>
  <c r="C31" i="13"/>
  <c r="B32" i="13"/>
  <c r="E31" i="13"/>
  <c r="F31" i="13" s="1"/>
  <c r="D32" i="13" l="1"/>
  <c r="G32" i="13" s="1"/>
  <c r="B33" i="13"/>
  <c r="C32" i="13"/>
  <c r="H32" i="13" s="1"/>
  <c r="I3" i="13" s="1"/>
  <c r="D33" i="13" l="1"/>
  <c r="E33" i="13" s="1"/>
  <c r="F33" i="13" s="1"/>
  <c r="C33" i="13"/>
  <c r="B34" i="13"/>
  <c r="H3" i="13"/>
  <c r="I32" i="13"/>
  <c r="E32" i="13"/>
  <c r="F32" i="13" s="1"/>
  <c r="D34" i="13" l="1"/>
  <c r="E34" i="13" s="1"/>
  <c r="F34" i="13" s="1"/>
  <c r="C34" i="13"/>
  <c r="B35" i="13"/>
  <c r="E35" i="13" l="1"/>
  <c r="F35" i="13" s="1"/>
  <c r="D35" i="13"/>
  <c r="C35" i="13"/>
  <c r="B36" i="13" l="1"/>
  <c r="D36" i="13" l="1"/>
  <c r="E36" i="13" l="1"/>
  <c r="B37" i="13"/>
  <c r="C36" i="13"/>
  <c r="D37" i="13" l="1"/>
  <c r="E37" i="13" s="1"/>
  <c r="F37" i="13" s="1"/>
  <c r="C37" i="13"/>
  <c r="B38" i="13"/>
  <c r="F36" i="13"/>
  <c r="D38" i="13" l="1"/>
  <c r="G38" i="13" s="1"/>
  <c r="B39" i="13"/>
  <c r="C38" i="13"/>
  <c r="H38" i="13" s="1"/>
  <c r="D39" i="13" l="1"/>
  <c r="I38" i="13"/>
  <c r="E38" i="13"/>
  <c r="F38" i="13" s="1"/>
  <c r="B40" i="13" l="1"/>
  <c r="C39" i="13"/>
  <c r="E39" i="13"/>
  <c r="F39" i="13" s="1"/>
  <c r="B41" i="13" l="1"/>
  <c r="D40" i="13"/>
  <c r="C40" i="13"/>
  <c r="E40" i="13" l="1"/>
  <c r="F40" i="13" s="1"/>
  <c r="D41" i="13"/>
  <c r="C41" i="13"/>
  <c r="E41" i="13" l="1"/>
  <c r="F41" i="13" s="1"/>
  <c r="B42" i="13"/>
  <c r="D42" i="13" l="1"/>
  <c r="C42" i="13"/>
  <c r="B43" i="13"/>
  <c r="E42" i="13"/>
  <c r="F42" i="13" s="1"/>
  <c r="D43" i="13" l="1"/>
  <c r="E43" i="13" s="1"/>
  <c r="F43" i="13" s="1"/>
  <c r="C43" i="13"/>
  <c r="B44" i="13"/>
  <c r="D44" i="13" l="1"/>
  <c r="G44" i="13" s="1"/>
  <c r="B45" i="13"/>
  <c r="C44" i="13"/>
  <c r="H44" i="13" s="1"/>
  <c r="I4" i="13" s="1"/>
  <c r="D45" i="13" l="1"/>
  <c r="C45" i="13"/>
  <c r="B46" i="13"/>
  <c r="E44" i="13"/>
  <c r="F44" i="13" s="1"/>
  <c r="H4" i="13"/>
  <c r="I44" i="13"/>
  <c r="D46" i="13" l="1"/>
  <c r="B47" i="13" s="1"/>
  <c r="C46" i="13"/>
  <c r="E45" i="13"/>
  <c r="F45" i="13" s="1"/>
  <c r="D47" i="13" l="1"/>
  <c r="E46" i="13"/>
  <c r="F46" i="13" s="1"/>
  <c r="E47" i="13" l="1"/>
  <c r="B48" i="13"/>
  <c r="C47" i="13"/>
  <c r="E48" i="13" l="1"/>
  <c r="F48" i="13" s="1"/>
  <c r="D48" i="13"/>
  <c r="C48" i="13"/>
  <c r="B49" i="13"/>
  <c r="F47" i="13"/>
  <c r="D49" i="13" l="1"/>
  <c r="E49" i="13" s="1"/>
  <c r="F49" i="13" s="1"/>
  <c r="C49" i="13"/>
  <c r="B50" i="13"/>
  <c r="D50" i="13" l="1"/>
  <c r="G50" i="13" s="1"/>
  <c r="B51" i="13"/>
  <c r="C50" i="13"/>
  <c r="H50" i="13" s="1"/>
  <c r="B52" i="13" l="1"/>
  <c r="D51" i="13"/>
  <c r="C51" i="13"/>
  <c r="E50" i="13"/>
  <c r="F50" i="13" s="1"/>
  <c r="I50" i="13"/>
  <c r="B53" i="13" l="1"/>
  <c r="D52" i="13"/>
  <c r="C52" i="13"/>
  <c r="E51" i="13"/>
  <c r="F51" i="13" s="1"/>
  <c r="D53" i="13" l="1"/>
  <c r="E52" i="13"/>
  <c r="F52" i="13" s="1"/>
  <c r="E53" i="13" l="1"/>
  <c r="B54" i="13"/>
  <c r="C53" i="13"/>
  <c r="D54" i="13" l="1"/>
  <c r="E54" i="13" s="1"/>
  <c r="F54" i="13" s="1"/>
  <c r="C54" i="13"/>
  <c r="B55" i="13"/>
  <c r="F53" i="13"/>
  <c r="D55" i="13" l="1"/>
  <c r="B56" i="13" s="1"/>
  <c r="C55" i="13"/>
  <c r="D56" i="13" l="1"/>
  <c r="G56" i="13" s="1"/>
  <c r="B57" i="13"/>
  <c r="C56" i="13"/>
  <c r="H56" i="13" s="1"/>
  <c r="I5" i="13" s="1"/>
  <c r="E55" i="13"/>
  <c r="F55" i="13" s="1"/>
  <c r="D57" i="13" l="1"/>
  <c r="B58" i="13" s="1"/>
  <c r="C57" i="13"/>
  <c r="I56" i="13"/>
  <c r="H5" i="13"/>
  <c r="E56" i="13"/>
  <c r="F56" i="13" s="1"/>
  <c r="D58" i="13" l="1"/>
  <c r="C58" i="13" s="1"/>
  <c r="E57" i="13"/>
  <c r="F57" i="13" s="1"/>
  <c r="B59" i="13" l="1"/>
  <c r="E58" i="13"/>
  <c r="F58" i="13" s="1"/>
  <c r="D59" i="13" l="1"/>
  <c r="E59" i="13" s="1"/>
  <c r="F59" i="13" l="1"/>
  <c r="B60" i="13"/>
  <c r="C59" i="13"/>
  <c r="D60" i="13" l="1"/>
  <c r="E60" i="13" s="1"/>
  <c r="F60" i="13" s="1"/>
  <c r="C60" i="13"/>
  <c r="B61" i="13"/>
  <c r="D61" i="13" l="1"/>
  <c r="B62" i="13" s="1"/>
  <c r="C61" i="13"/>
  <c r="D62" i="13" l="1"/>
  <c r="G62" i="13" s="1"/>
  <c r="E61" i="13"/>
  <c r="F61" i="13" s="1"/>
  <c r="E62" i="13" l="1"/>
  <c r="F62" i="13" s="1"/>
  <c r="C62" i="13"/>
  <c r="H62" i="13" s="1"/>
  <c r="I62" i="13" s="1"/>
  <c r="B63" i="13"/>
  <c r="B64" i="13" l="1"/>
  <c r="D63" i="13"/>
  <c r="C63" i="13"/>
  <c r="D64" i="13" l="1"/>
  <c r="C64" i="13"/>
  <c r="B65" i="13"/>
  <c r="E63" i="13"/>
  <c r="F63" i="13" s="1"/>
  <c r="E64" i="13" l="1"/>
  <c r="F64" i="13" s="1"/>
  <c r="D65" i="13"/>
  <c r="C65" i="13"/>
  <c r="B66" i="13"/>
  <c r="B67" i="13" l="1"/>
  <c r="D66" i="13"/>
  <c r="C66" i="13"/>
  <c r="E65" i="13"/>
  <c r="F65" i="13" s="1"/>
  <c r="D67" i="13" l="1"/>
  <c r="C67" i="13"/>
  <c r="E66" i="13"/>
  <c r="F66" i="13" s="1"/>
  <c r="E67" i="13" l="1"/>
  <c r="F67" i="13" s="1"/>
  <c r="B68" i="13"/>
  <c r="D68" i="13" l="1"/>
  <c r="B69" i="13" s="1"/>
  <c r="C68" i="13"/>
  <c r="H68" i="13" s="1"/>
  <c r="I6" i="13" s="1"/>
  <c r="E68" i="13"/>
  <c r="G68" i="13" s="1"/>
  <c r="D69" i="13" l="1"/>
  <c r="C69" i="13" s="1"/>
  <c r="I68" i="13"/>
  <c r="H6" i="13"/>
  <c r="F68" i="13"/>
  <c r="E69" i="13" l="1"/>
  <c r="F69" i="13" s="1"/>
  <c r="B70" i="13"/>
  <c r="D70" i="13" l="1"/>
  <c r="E70" i="13" s="1"/>
  <c r="F70" i="13" s="1"/>
  <c r="C70" i="13"/>
  <c r="B71" i="13"/>
  <c r="D71" i="13" l="1"/>
  <c r="E71" i="13" s="1"/>
  <c r="F71" i="13" s="1"/>
  <c r="C71" i="13"/>
  <c r="B72" i="13"/>
  <c r="E72" i="13" l="1"/>
  <c r="F72" i="13" s="1"/>
  <c r="D72" i="13"/>
  <c r="B73" i="13" s="1"/>
  <c r="C72" i="13"/>
  <c r="D73" i="13" l="1"/>
  <c r="C73" i="13" s="1"/>
  <c r="E73" i="13" l="1"/>
  <c r="F73" i="13" s="1"/>
  <c r="B74" i="13"/>
  <c r="E74" i="13" l="1"/>
  <c r="F74" i="13" s="1"/>
  <c r="D74" i="13"/>
  <c r="G74" i="13" s="1"/>
  <c r="B75" i="13"/>
  <c r="C74" i="13"/>
  <c r="H74" i="13" s="1"/>
  <c r="D75" i="13" l="1"/>
  <c r="I74" i="13"/>
  <c r="E75" i="13" l="1"/>
  <c r="B76" i="13"/>
  <c r="C75" i="13"/>
  <c r="E76" i="13" l="1"/>
  <c r="F76" i="13" s="1"/>
  <c r="D76" i="13"/>
  <c r="C76" i="13"/>
  <c r="B77" i="13"/>
  <c r="F75" i="13"/>
  <c r="D77" i="13" l="1"/>
  <c r="B78" i="13" s="1"/>
  <c r="D78" i="13" l="1"/>
  <c r="C77" i="13"/>
  <c r="C78" i="13" s="1"/>
  <c r="E77" i="13"/>
  <c r="F77" i="13" s="1"/>
  <c r="E78" i="13" l="1"/>
  <c r="F78" i="13" s="1"/>
  <c r="B79" i="13"/>
  <c r="D79" i="13" l="1"/>
  <c r="C79" i="13"/>
  <c r="B80" i="13"/>
  <c r="E79" i="13"/>
  <c r="F79" i="13" s="1"/>
  <c r="D80" i="13" l="1"/>
  <c r="E80" i="13" s="1"/>
  <c r="B81" i="13"/>
  <c r="C80" i="13"/>
  <c r="H80" i="13" s="1"/>
  <c r="I7" i="13" s="1"/>
  <c r="I8" i="13" s="1"/>
  <c r="G80" i="13" l="1"/>
  <c r="F80" i="13"/>
  <c r="E81" i="13"/>
  <c r="D81" i="13"/>
  <c r="B82" i="13" s="1"/>
  <c r="C81" i="13"/>
  <c r="F81" i="13"/>
  <c r="F82" i="13" l="1"/>
  <c r="E82" i="13"/>
  <c r="D82" i="13"/>
  <c r="C82" i="13"/>
  <c r="B83" i="13"/>
  <c r="H7" i="13"/>
  <c r="H8" i="13" s="1"/>
  <c r="I80" i="13"/>
  <c r="F83" i="13" l="1"/>
  <c r="E83" i="13"/>
  <c r="D83" i="13"/>
  <c r="B84" i="13" s="1"/>
  <c r="C83" i="13"/>
  <c r="C84" i="13" l="1"/>
  <c r="F84" i="13"/>
  <c r="E84" i="13"/>
  <c r="D84" i="13"/>
  <c r="B85" i="13" s="1"/>
  <c r="E85" i="13" l="1"/>
  <c r="D85" i="13"/>
  <c r="C85" i="13"/>
  <c r="B86" i="13"/>
  <c r="F85" i="13"/>
  <c r="F86" i="13" l="1"/>
  <c r="E86" i="13"/>
  <c r="D86" i="13"/>
  <c r="G86" i="13" s="1"/>
  <c r="B87" i="13"/>
  <c r="C86" i="13"/>
  <c r="H86" i="13" s="1"/>
  <c r="F87" i="13" l="1"/>
  <c r="E87" i="13"/>
  <c r="D87" i="13"/>
  <c r="C87" i="13"/>
  <c r="B88" i="13"/>
  <c r="I86" i="13"/>
  <c r="F88" i="13" l="1"/>
  <c r="E88" i="13"/>
  <c r="D88" i="13"/>
  <c r="B89" i="13" s="1"/>
  <c r="C88" i="13"/>
  <c r="F89" i="13" l="1"/>
  <c r="E89" i="13"/>
  <c r="D89" i="13"/>
  <c r="B90" i="13" s="1"/>
  <c r="C89" i="13"/>
  <c r="D90" i="13" l="1"/>
  <c r="C90" i="13"/>
  <c r="B91" i="13"/>
  <c r="F90" i="13"/>
  <c r="E90" i="13"/>
  <c r="F91" i="13" l="1"/>
  <c r="D91" i="13"/>
  <c r="B92" i="13" s="1"/>
  <c r="C91" i="13"/>
  <c r="E91" i="13"/>
  <c r="C92" i="13" l="1"/>
  <c r="H92" i="13" s="1"/>
  <c r="F92" i="13"/>
  <c r="E92" i="13"/>
  <c r="G92" i="13" s="1"/>
  <c r="I92" i="13" s="1"/>
  <c r="D92" i="13"/>
  <c r="B93" i="13" s="1"/>
  <c r="B94" i="13" l="1"/>
  <c r="E93" i="13"/>
  <c r="D93" i="13"/>
  <c r="C93" i="13"/>
  <c r="F93" i="13"/>
  <c r="D94" i="13" l="1"/>
  <c r="B95" i="13" s="1"/>
  <c r="C94" i="13"/>
  <c r="F94" i="13"/>
  <c r="E94" i="13"/>
  <c r="F95" i="13" l="1"/>
  <c r="E95" i="13"/>
  <c r="D95" i="13"/>
  <c r="C95" i="13"/>
  <c r="B96" i="13"/>
  <c r="B97" i="13" l="1"/>
  <c r="F96" i="13"/>
  <c r="E96" i="13"/>
  <c r="C96" i="13"/>
  <c r="D96" i="13"/>
  <c r="E97" i="13" l="1"/>
  <c r="D97" i="13"/>
  <c r="B98" i="13" s="1"/>
  <c r="C97" i="13"/>
  <c r="F97" i="13"/>
  <c r="D98" i="13" l="1"/>
  <c r="C98" i="13"/>
  <c r="F98" i="13"/>
  <c r="E98" i="13"/>
  <c r="B99" i="13"/>
  <c r="F99" i="13" l="1"/>
  <c r="E99" i="13"/>
  <c r="D99" i="13"/>
  <c r="C99" i="13"/>
  <c r="B100" i="13"/>
  <c r="F100" i="13" l="1"/>
  <c r="E100" i="13"/>
  <c r="C100" i="13"/>
  <c r="D100" i="13"/>
  <c r="B101" i="13" s="1"/>
  <c r="E101" i="13" l="1"/>
  <c r="D101" i="13"/>
  <c r="B102" i="13" s="1"/>
  <c r="C101" i="13"/>
  <c r="F101" i="13"/>
  <c r="D102" i="13" l="1"/>
  <c r="B103" i="13" s="1"/>
  <c r="C102" i="13"/>
  <c r="F102" i="13"/>
  <c r="E102" i="13"/>
  <c r="F103" i="13" l="1"/>
  <c r="E103" i="13"/>
  <c r="D103" i="13"/>
  <c r="C103" i="13"/>
  <c r="B104" i="13"/>
  <c r="F104" i="13" l="1"/>
  <c r="E104" i="13"/>
  <c r="C104" i="13"/>
  <c r="D104" i="13"/>
  <c r="B105" i="13" s="1"/>
  <c r="E105" i="13" l="1"/>
  <c r="D105" i="13"/>
  <c r="B106" i="13" s="1"/>
  <c r="C105" i="13"/>
  <c r="F105" i="13"/>
  <c r="D106" i="13" l="1"/>
  <c r="C106" i="13"/>
  <c r="F106" i="13"/>
  <c r="E106" i="13"/>
  <c r="B107" i="13"/>
  <c r="F107" i="13" l="1"/>
  <c r="E107" i="13"/>
  <c r="D107" i="13"/>
  <c r="C107" i="13"/>
  <c r="B108" i="13"/>
  <c r="F108" i="13" l="1"/>
  <c r="E108" i="13"/>
  <c r="C108" i="13"/>
  <c r="D108" i="13"/>
  <c r="B109" i="13" s="1"/>
  <c r="E109" i="13" l="1"/>
  <c r="D109" i="13"/>
  <c r="B110" i="13" s="1"/>
  <c r="C109" i="13"/>
  <c r="F109" i="13"/>
  <c r="D110" i="13" l="1"/>
  <c r="C110" i="13"/>
  <c r="F110" i="13"/>
  <c r="E110" i="13"/>
  <c r="B111" i="13"/>
  <c r="F111" i="13" l="1"/>
  <c r="E111" i="13"/>
  <c r="D111" i="13"/>
  <c r="C111" i="13"/>
  <c r="B112" i="13"/>
  <c r="F112" i="13" l="1"/>
  <c r="E112" i="13"/>
  <c r="C112" i="13"/>
  <c r="D112" i="13"/>
  <c r="B113" i="13" s="1"/>
  <c r="E113" i="13" l="1"/>
  <c r="D113" i="13"/>
  <c r="B114" i="13" s="1"/>
  <c r="C113" i="13"/>
  <c r="F113" i="13"/>
  <c r="D114" i="13" l="1"/>
  <c r="C114" i="13"/>
  <c r="F114" i="13"/>
  <c r="E114" i="13"/>
  <c r="B115" i="13"/>
  <c r="F115" i="13" l="1"/>
  <c r="E115" i="13"/>
  <c r="D115" i="13"/>
  <c r="C115" i="13"/>
  <c r="B116" i="13"/>
  <c r="F116" i="13" l="1"/>
  <c r="E116" i="13"/>
  <c r="C116" i="13"/>
  <c r="D116" i="13"/>
  <c r="B117" i="13" s="1"/>
  <c r="E117" i="13" l="1"/>
  <c r="D117" i="13"/>
  <c r="B118" i="13" s="1"/>
  <c r="C117" i="13"/>
  <c r="F117" i="13"/>
  <c r="D118" i="13" l="1"/>
  <c r="C118" i="13"/>
  <c r="F118" i="13"/>
  <c r="E118" i="13"/>
  <c r="B119" i="13"/>
  <c r="F119" i="13" l="1"/>
  <c r="E119" i="13"/>
  <c r="D119" i="13"/>
  <c r="C119" i="13"/>
  <c r="B120" i="13"/>
  <c r="F120" i="13" l="1"/>
  <c r="E120" i="13"/>
  <c r="C120" i="13"/>
  <c r="D120" i="13"/>
  <c r="B121" i="13" s="1"/>
  <c r="E121" i="13" l="1"/>
  <c r="D121" i="13"/>
  <c r="B122" i="13" s="1"/>
  <c r="C121" i="13"/>
  <c r="F121" i="13"/>
  <c r="D122" i="13" l="1"/>
  <c r="C122" i="13"/>
  <c r="F122" i="13"/>
  <c r="E122" i="13"/>
  <c r="B123" i="13"/>
  <c r="F123" i="13" l="1"/>
  <c r="E123" i="13"/>
  <c r="D123" i="13"/>
  <c r="C123" i="13"/>
  <c r="B124" i="13"/>
  <c r="F124" i="13" l="1"/>
  <c r="E124" i="13"/>
  <c r="C124" i="13"/>
  <c r="D124" i="13"/>
  <c r="B125" i="13" s="1"/>
  <c r="B126" i="13" l="1"/>
  <c r="E125" i="13"/>
  <c r="D125" i="13"/>
  <c r="C125" i="13"/>
  <c r="F125" i="13"/>
  <c r="D126" i="13" l="1"/>
  <c r="C126" i="13"/>
  <c r="F126" i="13"/>
  <c r="E126" i="13"/>
  <c r="B127" i="13"/>
  <c r="F127" i="13" l="1"/>
  <c r="E127" i="13"/>
  <c r="D127" i="13"/>
  <c r="C127" i="13"/>
  <c r="B128" i="13"/>
  <c r="B129" i="13" l="1"/>
  <c r="F128" i="13"/>
  <c r="E128" i="13"/>
  <c r="C128" i="13"/>
  <c r="D128" i="13"/>
  <c r="E129" i="13" l="1"/>
  <c r="D129" i="13"/>
  <c r="B130" i="13" s="1"/>
  <c r="C129" i="13"/>
  <c r="F129" i="13"/>
  <c r="D130" i="13" l="1"/>
  <c r="C130" i="13"/>
  <c r="F130" i="13"/>
  <c r="E130" i="13"/>
  <c r="B131" i="13"/>
  <c r="F131" i="13" l="1"/>
  <c r="E131" i="13"/>
  <c r="D131" i="13"/>
  <c r="C131" i="13"/>
  <c r="B132" i="13"/>
  <c r="F132" i="13" l="1"/>
  <c r="E132" i="13"/>
  <c r="C132" i="13"/>
  <c r="D132" i="13"/>
  <c r="B133" i="13" s="1"/>
  <c r="E133" i="13" l="1"/>
  <c r="D133" i="13"/>
  <c r="B134" i="13" s="1"/>
  <c r="C133" i="13"/>
  <c r="F133" i="13"/>
  <c r="D134" i="13" l="1"/>
  <c r="C134" i="13"/>
  <c r="F134" i="13"/>
  <c r="E134" i="13"/>
  <c r="B135" i="13"/>
  <c r="F135" i="13" l="1"/>
  <c r="E135" i="13"/>
  <c r="D135" i="13"/>
  <c r="C135" i="13"/>
  <c r="B136" i="13"/>
  <c r="F136" i="13" l="1"/>
  <c r="E136" i="13"/>
  <c r="C136" i="13"/>
  <c r="D136" i="13"/>
  <c r="B137" i="13" s="1"/>
  <c r="E137" i="13" l="1"/>
  <c r="D137" i="13"/>
  <c r="B138" i="13" s="1"/>
  <c r="C137" i="13"/>
  <c r="F137" i="13"/>
  <c r="D138" i="13" l="1"/>
  <c r="C138" i="13"/>
  <c r="F138" i="13"/>
  <c r="E138" i="13"/>
  <c r="B139" i="13"/>
  <c r="F139" i="13" l="1"/>
  <c r="E139" i="13"/>
  <c r="D139" i="13"/>
  <c r="C139" i="13"/>
  <c r="B140" i="13"/>
  <c r="B141" i="13" l="1"/>
  <c r="F140" i="13"/>
  <c r="E140" i="13"/>
  <c r="C140" i="13"/>
  <c r="D140" i="13"/>
  <c r="E141" i="13" l="1"/>
  <c r="D141" i="13"/>
  <c r="B142" i="13" s="1"/>
  <c r="C141" i="13"/>
  <c r="F141" i="13"/>
  <c r="D142" i="13" l="1"/>
  <c r="C142" i="13"/>
  <c r="F142" i="13"/>
  <c r="E142" i="13"/>
  <c r="B143" i="13"/>
  <c r="F143" i="13" l="1"/>
  <c r="E143" i="13"/>
  <c r="D143" i="13"/>
  <c r="C143" i="13"/>
  <c r="B144" i="13"/>
  <c r="F144" i="13" l="1"/>
  <c r="E144" i="13"/>
  <c r="C144" i="13"/>
  <c r="D144" i="13"/>
  <c r="B145" i="13" s="1"/>
  <c r="E145" i="13" l="1"/>
  <c r="D145" i="13"/>
  <c r="B146" i="13" s="1"/>
  <c r="C145" i="13"/>
  <c r="F145" i="13"/>
  <c r="D146" i="13" l="1"/>
  <c r="B147" i="13" s="1"/>
  <c r="C146" i="13"/>
  <c r="F146" i="13"/>
  <c r="E146" i="13"/>
  <c r="F147" i="13" l="1"/>
  <c r="E147" i="13"/>
  <c r="D147" i="13"/>
  <c r="C147" i="13"/>
  <c r="B148" i="13"/>
  <c r="F148" i="13" l="1"/>
  <c r="E148" i="13"/>
  <c r="C148" i="13"/>
  <c r="D148" i="13"/>
  <c r="B149" i="13" s="1"/>
  <c r="E149" i="13" l="1"/>
  <c r="D149" i="13"/>
  <c r="B150" i="13" s="1"/>
  <c r="C149" i="13"/>
  <c r="F149" i="13"/>
  <c r="D150" i="13" l="1"/>
  <c r="B151" i="13" s="1"/>
  <c r="C150" i="13"/>
  <c r="F150" i="13"/>
  <c r="E150" i="13"/>
  <c r="F151" i="13" l="1"/>
  <c r="E151" i="13"/>
  <c r="D151" i="13"/>
  <c r="C151" i="13"/>
  <c r="B152" i="13"/>
  <c r="F152" i="13" l="1"/>
  <c r="E152" i="13"/>
  <c r="C152" i="13"/>
  <c r="D152" i="13"/>
  <c r="B153" i="13" s="1"/>
  <c r="E153" i="13" l="1"/>
  <c r="D153" i="13"/>
  <c r="B154" i="13" s="1"/>
  <c r="C153" i="13"/>
  <c r="F153" i="13"/>
  <c r="D154" i="13" l="1"/>
  <c r="C154" i="13"/>
  <c r="F154" i="13"/>
  <c r="E154" i="13"/>
  <c r="B155" i="13"/>
  <c r="F155" i="13" l="1"/>
  <c r="E155" i="13"/>
  <c r="D155" i="13"/>
  <c r="C155" i="13"/>
  <c r="B156" i="13"/>
  <c r="F156" i="13" l="1"/>
  <c r="E156" i="13"/>
  <c r="C156" i="13"/>
  <c r="D156" i="13"/>
  <c r="B157" i="13" s="1"/>
  <c r="E157" i="13" l="1"/>
  <c r="D157" i="13"/>
  <c r="B158" i="13" s="1"/>
  <c r="C157" i="13"/>
  <c r="F157" i="13"/>
  <c r="D158" i="13" l="1"/>
  <c r="C158" i="13"/>
  <c r="F158" i="13"/>
  <c r="E158" i="13"/>
  <c r="B159" i="13"/>
  <c r="F159" i="13" l="1"/>
  <c r="E159" i="13"/>
  <c r="D159" i="13"/>
  <c r="C159" i="13"/>
  <c r="B160" i="13"/>
  <c r="F160" i="13" l="1"/>
  <c r="E160" i="13"/>
  <c r="C160" i="13"/>
  <c r="D160" i="13"/>
  <c r="B161" i="13" s="1"/>
  <c r="E161" i="13" l="1"/>
  <c r="D161" i="13"/>
  <c r="B162" i="13" s="1"/>
  <c r="C161" i="13"/>
  <c r="F161" i="13"/>
  <c r="D162" i="13" l="1"/>
  <c r="C162" i="13"/>
  <c r="F162" i="13"/>
  <c r="E162" i="13"/>
  <c r="B163" i="13"/>
  <c r="F163" i="13" l="1"/>
  <c r="E163" i="13"/>
  <c r="D163" i="13"/>
  <c r="C163" i="13"/>
  <c r="B164" i="13"/>
  <c r="F164" i="13" l="1"/>
  <c r="E164" i="13"/>
  <c r="C164" i="13"/>
  <c r="D164" i="13"/>
  <c r="B165" i="13" s="1"/>
  <c r="E165" i="13" l="1"/>
  <c r="D165" i="13"/>
  <c r="B166" i="13" s="1"/>
  <c r="C165" i="13"/>
  <c r="F165" i="13"/>
  <c r="D166" i="13" l="1"/>
  <c r="C166" i="13"/>
  <c r="F166" i="13"/>
  <c r="E166" i="13"/>
  <c r="B167" i="13"/>
  <c r="F167" i="13" l="1"/>
  <c r="E167" i="13"/>
  <c r="D167" i="13"/>
  <c r="C167" i="13"/>
  <c r="B168" i="13"/>
  <c r="F168" i="13" l="1"/>
  <c r="E168" i="13"/>
  <c r="C168" i="13"/>
  <c r="D168" i="13"/>
  <c r="B169" i="13" s="1"/>
  <c r="E169" i="13" l="1"/>
  <c r="D169" i="13"/>
  <c r="B170" i="13" s="1"/>
  <c r="C169" i="13"/>
  <c r="F169" i="13"/>
  <c r="D170" i="13" l="1"/>
  <c r="C170" i="13"/>
  <c r="F170" i="13"/>
  <c r="E170" i="13"/>
  <c r="B171" i="13"/>
  <c r="F171" i="13" l="1"/>
  <c r="E171" i="13"/>
  <c r="D171" i="13"/>
  <c r="C171" i="13"/>
  <c r="B172" i="13"/>
  <c r="F172" i="13" l="1"/>
  <c r="E172" i="13"/>
  <c r="C172" i="13"/>
  <c r="D172" i="13"/>
  <c r="B173" i="13" s="1"/>
  <c r="E173" i="13" l="1"/>
  <c r="D173" i="13"/>
  <c r="B174" i="13" s="1"/>
  <c r="C173" i="13"/>
  <c r="F173" i="13"/>
  <c r="D174" i="13" l="1"/>
  <c r="C174" i="13"/>
  <c r="F174" i="13"/>
  <c r="E174" i="13"/>
  <c r="B175" i="13"/>
  <c r="F175" i="13" l="1"/>
  <c r="E175" i="13"/>
  <c r="D175" i="13"/>
  <c r="C175" i="13"/>
  <c r="B176" i="13"/>
  <c r="F176" i="13" l="1"/>
  <c r="E176" i="13"/>
  <c r="C176" i="13"/>
  <c r="D176" i="13"/>
  <c r="B177" i="13" s="1"/>
  <c r="E177" i="13" l="1"/>
  <c r="D177" i="13"/>
  <c r="B178" i="13" s="1"/>
  <c r="C177" i="13"/>
  <c r="F177" i="13"/>
  <c r="D178" i="13" l="1"/>
  <c r="B179" i="13" s="1"/>
  <c r="C178" i="13"/>
  <c r="F178" i="13"/>
  <c r="E178" i="13"/>
  <c r="F179" i="13" l="1"/>
  <c r="E179" i="13"/>
  <c r="D179" i="13"/>
  <c r="B180" i="13" s="1"/>
  <c r="C179" i="13"/>
  <c r="F180" i="13" l="1"/>
  <c r="E180" i="13"/>
  <c r="C180" i="13"/>
  <c r="D180" i="13"/>
  <c r="B181" i="13" s="1"/>
  <c r="E181" i="13" l="1"/>
  <c r="D181" i="13"/>
  <c r="B182" i="13" s="1"/>
  <c r="C181" i="13"/>
  <c r="F181" i="13"/>
  <c r="D182" i="13" l="1"/>
  <c r="C182" i="13"/>
  <c r="F182" i="13"/>
  <c r="E182" i="13"/>
  <c r="B183" i="13"/>
  <c r="F183" i="13" l="1"/>
  <c r="E183" i="13"/>
  <c r="D183" i="13"/>
  <c r="C183" i="13"/>
  <c r="B184" i="13"/>
  <c r="F184" i="13" l="1"/>
  <c r="E184" i="13"/>
  <c r="C184" i="13"/>
  <c r="D184" i="13"/>
  <c r="B185" i="13" s="1"/>
  <c r="E185" i="13" l="1"/>
  <c r="D185" i="13"/>
  <c r="B186" i="13" s="1"/>
  <c r="C185" i="13"/>
  <c r="F185" i="13"/>
  <c r="D186" i="13" l="1"/>
  <c r="C186" i="13"/>
  <c r="F186" i="13"/>
  <c r="E186" i="13"/>
  <c r="B187" i="13"/>
  <c r="F187" i="13" l="1"/>
  <c r="E187" i="13"/>
  <c r="D187" i="13"/>
  <c r="C187" i="13"/>
  <c r="B188" i="13"/>
  <c r="F188" i="13" l="1"/>
  <c r="E188" i="13"/>
  <c r="C188" i="13"/>
  <c r="D188" i="13"/>
  <c r="B189" i="13" s="1"/>
  <c r="E189" i="13" l="1"/>
  <c r="D189" i="13"/>
  <c r="B190" i="13" s="1"/>
  <c r="C189" i="13"/>
  <c r="F189" i="13"/>
  <c r="D190" i="13" l="1"/>
  <c r="C190" i="13"/>
  <c r="F190" i="13"/>
  <c r="E190" i="13"/>
  <c r="B191" i="13"/>
  <c r="F191" i="13" l="1"/>
  <c r="E191" i="13"/>
  <c r="D191" i="13"/>
  <c r="C191" i="13"/>
  <c r="B192" i="13"/>
  <c r="F192" i="13" l="1"/>
  <c r="E192" i="13"/>
  <c r="C192" i="13"/>
  <c r="D192" i="13"/>
  <c r="B193" i="13" s="1"/>
  <c r="E193" i="13" l="1"/>
  <c r="D193" i="13"/>
  <c r="B194" i="13" s="1"/>
  <c r="C193" i="13"/>
  <c r="F193" i="13"/>
  <c r="D194" i="13" l="1"/>
  <c r="C194" i="13"/>
  <c r="F194" i="13"/>
  <c r="E194" i="13"/>
  <c r="B195" i="13"/>
  <c r="F195" i="13" l="1"/>
  <c r="E195" i="13"/>
  <c r="D195" i="13"/>
  <c r="C195" i="13"/>
  <c r="B196" i="13"/>
  <c r="F196" i="13" l="1"/>
  <c r="E196" i="13"/>
  <c r="C196" i="13"/>
  <c r="D196" i="13"/>
  <c r="B197" i="13" s="1"/>
  <c r="E197" i="13" l="1"/>
  <c r="D197" i="13"/>
  <c r="B198" i="13" s="1"/>
  <c r="C197" i="13"/>
  <c r="F197" i="13"/>
  <c r="D198" i="13" l="1"/>
  <c r="C198" i="13"/>
  <c r="F198" i="13"/>
  <c r="E198" i="13"/>
  <c r="B199" i="13"/>
  <c r="F199" i="13" l="1"/>
  <c r="E199" i="13"/>
  <c r="D199" i="13"/>
  <c r="C199" i="13"/>
  <c r="B200" i="13"/>
  <c r="F200" i="13" l="1"/>
  <c r="E200" i="13"/>
  <c r="C200" i="13"/>
  <c r="D200" i="13"/>
  <c r="B201" i="13" s="1"/>
  <c r="E201" i="13" l="1"/>
  <c r="D201" i="13"/>
  <c r="B202" i="13" s="1"/>
  <c r="C201" i="13"/>
  <c r="F201" i="13"/>
  <c r="D202" i="13" l="1"/>
  <c r="C202" i="13"/>
  <c r="B203" i="13"/>
  <c r="F202" i="13"/>
  <c r="E202" i="13"/>
  <c r="F203" i="13" l="1"/>
  <c r="E203" i="13"/>
  <c r="D203" i="13"/>
  <c r="C203" i="13"/>
</calcChain>
</file>

<file path=xl/sharedStrings.xml><?xml version="1.0" encoding="utf-8"?>
<sst xmlns="http://schemas.openxmlformats.org/spreadsheetml/2006/main" count="360" uniqueCount="185">
  <si>
    <t>Company Name</t>
  </si>
  <si>
    <t>Find Yourself in Ellenville</t>
  </si>
  <si>
    <t>Owner</t>
  </si>
  <si>
    <t xml:space="preserve">Aga Ratajska &amp; Pawel Zolynski </t>
  </si>
  <si>
    <t>Startup Costs</t>
  </si>
  <si>
    <t>Professional Camera (Nikon D7200)</t>
  </si>
  <si>
    <t>Flash</t>
  </si>
  <si>
    <t>Microphone+recorder</t>
  </si>
  <si>
    <t>Drone (DJI Mavic Pro)</t>
  </si>
  <si>
    <t>Total Start-Up Costs</t>
  </si>
  <si>
    <t>Pro Forma</t>
  </si>
  <si>
    <t>Year 1</t>
  </si>
  <si>
    <t>Year 2</t>
  </si>
  <si>
    <t>Year 3</t>
  </si>
  <si>
    <t>Operating Revenues</t>
  </si>
  <si>
    <t>% Increase</t>
  </si>
  <si>
    <t>AVG</t>
  </si>
  <si>
    <t>Income Stream #1:__FEE_____________</t>
  </si>
  <si>
    <t>Total Revenues</t>
  </si>
  <si>
    <t>Gross Profit</t>
  </si>
  <si>
    <t>Operating Expenses</t>
  </si>
  <si>
    <t>Owners' Compensation</t>
  </si>
  <si>
    <t>Legal and Accounting</t>
  </si>
  <si>
    <t>Advertising &amp; Marketing</t>
  </si>
  <si>
    <t>Bank Charges</t>
  </si>
  <si>
    <t>Credit Card Fees</t>
  </si>
  <si>
    <t>Bookkeeping/Payroll Service</t>
  </si>
  <si>
    <t>Insurance ( Liability, Health, Equipment)</t>
  </si>
  <si>
    <t>Rent</t>
  </si>
  <si>
    <t>Meals &amp; Entertainment</t>
  </si>
  <si>
    <t>Office Expense</t>
  </si>
  <si>
    <t>Postage &amp; Shipping</t>
  </si>
  <si>
    <t>Payroll &amp; Payroll Taxes (Incl. owners)</t>
  </si>
  <si>
    <t>Web Developer</t>
  </si>
  <si>
    <t>Repairs/Maintenance</t>
  </si>
  <si>
    <t>Equipment</t>
  </si>
  <si>
    <t>Dues &amp; Subscriptions</t>
  </si>
  <si>
    <t xml:space="preserve">Programming license </t>
  </si>
  <si>
    <t>Telephone and Internet</t>
  </si>
  <si>
    <t>Property Taxes &amp; Common Charges</t>
  </si>
  <si>
    <t>Car &amp; Truck Expense</t>
  </si>
  <si>
    <t>Travel</t>
  </si>
  <si>
    <t>Utilities (Heat &amp; Electric)</t>
  </si>
  <si>
    <t>Sanitation</t>
  </si>
  <si>
    <t>Depreciation/Amortization</t>
  </si>
  <si>
    <t>Taxes &amp; Licenses</t>
  </si>
  <si>
    <t>Interest</t>
  </si>
  <si>
    <t>From the "Loan Summary" tab</t>
  </si>
  <si>
    <t>Misc.</t>
  </si>
  <si>
    <t>Net Income</t>
  </si>
  <si>
    <t>REVENUE</t>
  </si>
  <si>
    <t>Cash Balance</t>
  </si>
  <si>
    <t>Revenues</t>
  </si>
  <si>
    <t>STARTING CASH BALANCE</t>
  </si>
  <si>
    <t>OPERATING EXPENSES</t>
  </si>
  <si>
    <t>TOTAL OPERATING EXPENSES</t>
  </si>
  <si>
    <t>CASH FROM OPERATIONS</t>
  </si>
  <si>
    <t>ADJUSTMENTS TO CASH FLOW</t>
  </si>
  <si>
    <t>Bank Loans</t>
  </si>
  <si>
    <t>Revolving Loans</t>
  </si>
  <si>
    <t>Other Loans (i.e. LOC, HELOC,,,)</t>
  </si>
  <si>
    <t>Owners Equity</t>
  </si>
  <si>
    <t>Change In Accounts Payable</t>
  </si>
  <si>
    <t>Change in Accounts Receivable</t>
  </si>
  <si>
    <t>Loan Principal</t>
  </si>
  <si>
    <t>From Above</t>
  </si>
  <si>
    <t>Building/Land Purchase</t>
  </si>
  <si>
    <t>Renovations/Improvements</t>
  </si>
  <si>
    <t>Closing Costs</t>
  </si>
  <si>
    <t>Misc. Start-up Costs</t>
  </si>
  <si>
    <t>NET ADJUSTMENTS TO CASH FLOW</t>
  </si>
  <si>
    <t>ENDING CASH FROM OPERATIONS</t>
  </si>
  <si>
    <t>End Year 1</t>
  </si>
  <si>
    <t>End Year 2</t>
  </si>
  <si>
    <t>End Year 3</t>
  </si>
  <si>
    <t>End Year 4</t>
  </si>
  <si>
    <t>End Year 5</t>
  </si>
  <si>
    <t>Current Assets</t>
  </si>
  <si>
    <t>Cash</t>
  </si>
  <si>
    <t>Accounts Receivable</t>
  </si>
  <si>
    <t>Inventory</t>
  </si>
  <si>
    <t>Prepaid Expenses</t>
  </si>
  <si>
    <t>Total Current Assets</t>
  </si>
  <si>
    <t>Fixed Assets</t>
  </si>
  <si>
    <t>Real Estate</t>
  </si>
  <si>
    <t>Renovations</t>
  </si>
  <si>
    <t>Furniture, Fixtures, Equip.</t>
  </si>
  <si>
    <t>Accumulated Depr.</t>
  </si>
  <si>
    <t>Total Fixed Assets</t>
  </si>
  <si>
    <t>Other Assets</t>
  </si>
  <si>
    <t>Total Assets</t>
  </si>
  <si>
    <t>Current Liabilities</t>
  </si>
  <si>
    <t>Accounts Payable</t>
  </si>
  <si>
    <t>Taxes Payable</t>
  </si>
  <si>
    <t>Current Liabilities/Notes</t>
  </si>
  <si>
    <t>Total Current Liabilties</t>
  </si>
  <si>
    <t>Long-Term Liabilities</t>
  </si>
  <si>
    <t>Notes Payable</t>
  </si>
  <si>
    <t>Other Liabilities</t>
  </si>
  <si>
    <t xml:space="preserve">Total Long-Term </t>
  </si>
  <si>
    <t>Shareholder's Equity</t>
  </si>
  <si>
    <t>Capital Invested</t>
  </si>
  <si>
    <t>Retained Earnings</t>
  </si>
  <si>
    <t>Total Shareholder's Equity</t>
  </si>
  <si>
    <t>Total Liabilties + Equity</t>
  </si>
  <si>
    <t>Checksum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</si>
  <si>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</si>
  <si>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</si>
  <si>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</si>
  <si>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</si>
  <si>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</si>
  <si>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</si>
  <si>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</si>
  <si>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</si>
  <si>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</si>
  <si>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</si>
  <si>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</si>
  <si>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</si>
  <si>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</si>
  <si>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Sales</t>
  </si>
  <si>
    <t>-</t>
  </si>
  <si>
    <t>Total Operating Expenses</t>
  </si>
  <si>
    <t>NET CASH FROM OPERATIONS</t>
  </si>
  <si>
    <t>ENDING CASH BALANCE</t>
  </si>
  <si>
    <t>Principal</t>
  </si>
  <si>
    <t>Totals</t>
  </si>
  <si>
    <t>Year</t>
  </si>
  <si>
    <t>Total
Principal</t>
  </si>
  <si>
    <t>Total 
Interest</t>
  </si>
  <si>
    <t>Total
Payments</t>
  </si>
  <si>
    <t>Monthly</t>
  </si>
  <si>
    <t>Bank</t>
  </si>
  <si>
    <t>If there is more than one loan…  Cut and "Paste Special" [Values], H2-H6 and I2-I6 from the "Ammortization" tab after entering new Amount, Term and Rate</t>
  </si>
  <si>
    <t>I</t>
  </si>
  <si>
    <t>P</t>
  </si>
  <si>
    <t>Revolving</t>
  </si>
  <si>
    <t>Private</t>
  </si>
  <si>
    <t>INSTRUCTIONS:</t>
  </si>
  <si>
    <t xml:space="preserve">              \LOAN\FIXRATE.WKS</t>
  </si>
  <si>
    <t>ALWAYS WORK FROM A BACKUP COPY, NEVER FROM YOUR ORIGINAL DISK.</t>
  </si>
  <si>
    <t>Fill in the unprotected areas to complete the spreadsheet. Do not</t>
  </si>
  <si>
    <t>change "total" or percent" cells. They will be automatically</t>
  </si>
  <si>
    <t>calculated when you press F9. (DELETE  these instructions from the</t>
  </si>
  <si>
    <t>finished spreadsheet by pressing ALT-D)</t>
  </si>
  <si>
    <t xml:space="preserve"> </t>
  </si>
  <si>
    <t>Fixed Rate Loan - Amortized to end of loan</t>
  </si>
  <si>
    <t>=========</t>
  </si>
  <si>
    <t>==============</t>
  </si>
  <si>
    <t>=============</t>
  </si>
  <si>
    <t>NOTES:</t>
  </si>
  <si>
    <t>Principal Amount</t>
  </si>
  <si>
    <t>Annual Interest %</t>
  </si>
  <si>
    <t>1.</t>
  </si>
  <si>
    <t>Enter in location C11, the amount of the loan.</t>
  </si>
  <si>
    <t>Number of Months</t>
  </si>
  <si>
    <t>Payment</t>
  </si>
  <si>
    <t>nt Amount</t>
  </si>
  <si>
    <t>2.</t>
  </si>
  <si>
    <t>Enter in location c12, the annual interest percentage rate.</t>
  </si>
  <si>
    <t>Enter 5% in as .05 NOT as just 5 - which would be 500%</t>
  </si>
  <si>
    <t>*********</t>
  </si>
  <si>
    <t>**************</t>
  </si>
  <si>
    <t>*************</t>
  </si>
  <si>
    <t>3.</t>
  </si>
  <si>
    <t>Enter in location C13, the number of months (periods) that</t>
  </si>
  <si>
    <t>Pmt</t>
  </si>
  <si>
    <t>Balance</t>
  </si>
  <si>
    <t>Amount</t>
  </si>
  <si>
    <t>the loan will be amortized for.</t>
  </si>
  <si>
    <t>No</t>
  </si>
  <si>
    <t>Due</t>
  </si>
  <si>
    <t>Paid</t>
  </si>
  <si>
    <t>---------</t>
  </si>
  <si>
    <t>--------------</t>
  </si>
  <si>
    <t>for. Some loans are for a shorter period than the amortization</t>
  </si>
  <si>
    <t>is figured. For example, the bank may give a 10 year (120 month)</t>
  </si>
  <si>
    <t>loan that is amortized at a 15 year rate and due at the end</t>
  </si>
  <si>
    <t>of 10 years. You will have a ballon payment for the amount</t>
  </si>
  <si>
    <t>shown in the "Balance Due" column at the end of 120 payments.</t>
  </si>
  <si>
    <t>It will need to be refinanced at the prevailing loan rate.</t>
  </si>
  <si>
    <t>\D</t>
  </si>
  <si>
    <t>{IF A1&lt;&gt;"INSTRUCTIONS:"}{QUIT}</t>
  </si>
  <si>
    <t>/WGPD</t>
  </si>
  <si>
    <t>/WDRINSTRUCTIONS~</t>
  </si>
  <si>
    <t>/WGPE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</si>
</sst>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&quot; &quot;&quot;$&quot;* #,##0&quot; &quot;;&quot; &quot;&quot;$&quot;* \(#,##0\);&quot; &quot;&quot;$&quot;* &quot;- &quot;"/>
    <numFmt numFmtId="165" formatCode="&quot;$&quot;#,##0&quot; &quot;;\(&quot;$&quot;#,##0\)"/>
    <numFmt numFmtId="166" formatCode="&quot;$&quot;#,##0.00"/>
    <numFmt numFmtId="167" formatCode="0.0%"/>
    <numFmt numFmtId="168" formatCode="0&quot; &quot;"/>
    <numFmt numFmtId="169" formatCode="&quot; &quot;* #,##0&quot; &quot;;&quot; &quot;* \(#,##0\);&quot; &quot;* &quot;- &quot;"/>
    <numFmt numFmtId="170" formatCode="&quot; &quot;* #,##0.0&quot; &quot;;&quot; &quot;* \(#,##0.0\);&quot; &quot;* &quot;-&quot;?&quot; &quot;"/>
    <numFmt numFmtId="171" formatCode="&quot;$&quot;#,##0.00&quot; &quot;;\(&quot;$&quot;#,##0.00\)"/>
    <numFmt numFmtId="172" formatCode="#,##0.00&quot; &quot;;\(#,##0.00\)"/>
    <numFmt numFmtId="173" formatCode="&quot; &quot;* #,##0.00&quot; &quot;;&quot; &quot;* \(#,##0.00\);&quot; &quot;* &quot;-&quot;??&quot; &quot;"/>
    <numFmt numFmtId="174" formatCode="0.00&quot; &quot;"/>
  </numFmts>
  <fonts count="11">
    <font>
      <sz val="10"/>
      <color indexed="8"/>
      <name val="Arial"/>
    </font>
    <font>
      <b/>
      <sz val="11"/>
      <color indexed="8"/>
      <name val="Calibri"/>
    </font>
    <font>
      <sz val="12"/>
      <color indexed="8"/>
      <name val="Times New Roman"/>
    </font>
    <font>
      <b/>
      <sz val="10"/>
      <color indexed="8"/>
      <name val="Arial"/>
    </font>
    <font>
      <sz val="9"/>
      <color indexed="8"/>
      <name val="Geneva"/>
    </font>
    <font>
      <i/>
      <sz val="10"/>
      <color indexed="13"/>
      <name val="Arial"/>
    </font>
    <font>
      <i/>
      <sz val="10"/>
      <color indexed="8"/>
      <name val="Arial"/>
    </font>
    <font>
      <u/>
      <sz val="9"/>
      <color indexed="8"/>
      <name val="Geneva"/>
    </font>
    <font>
      <sz val="10"/>
      <color indexed="8"/>
      <name val="MS Sans Serif"/>
    </font>
    <font>
      <b/>
      <sz val="10"/>
      <color indexed="8"/>
      <name val="Courier"/>
    </font>
    <font>
      <sz val="10"/>
      <color indexed="17"/>
      <name val="Courier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</fills>
  <borders count="6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10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10"/>
      </bottom>
      <diagonal/>
    </border>
    <border>
      <left/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224">
    <xf numFmtId="0" fontId="0" fillId="0" borderId="0" xfId="0" applyFont="1" applyAlignment="1"/>
    <xf numFmtId="0" fontId="0" fillId="0" borderId="0" xfId="0" applyNumberFormat="1" applyFont="1" applyAlignment="1"/>
    <xf numFmtId="49" fontId="0" fillId="2" borderId="1" xfId="0" applyNumberFormat="1" applyFont="1" applyFill="1" applyBorder="1" applyAlignment="1"/>
    <xf numFmtId="49" fontId="0" fillId="3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49" fontId="0" fillId="3" borderId="5" xfId="0" applyNumberFormat="1" applyFont="1" applyFill="1" applyBorder="1" applyAlignment="1"/>
    <xf numFmtId="14" fontId="0" fillId="2" borderId="6" xfId="0" applyNumberFormat="1" applyFont="1" applyFill="1" applyBorder="1" applyAlignment="1">
      <alignment horizontal="left"/>
    </xf>
    <xf numFmtId="0" fontId="0" fillId="0" borderId="0" xfId="0" applyNumberFormat="1" applyFont="1" applyAlignment="1"/>
    <xf numFmtId="49" fontId="1" fillId="2" borderId="4" xfId="0" applyNumberFormat="1" applyFont="1" applyFill="1" applyBorder="1" applyAlignment="1"/>
    <xf numFmtId="0" fontId="1" fillId="2" borderId="4" xfId="0" applyNumberFormat="1" applyFont="1" applyFill="1" applyBorder="1" applyAlignment="1"/>
    <xf numFmtId="49" fontId="0" fillId="2" borderId="4" xfId="0" applyNumberFormat="1" applyFont="1" applyFill="1" applyBorder="1" applyAlignment="1">
      <alignment horizontal="left"/>
    </xf>
    <xf numFmtId="164" fontId="0" fillId="2" borderId="4" xfId="0" applyNumberFormat="1" applyFont="1" applyFill="1" applyBorder="1" applyAlignment="1">
      <alignment horizontal="left"/>
    </xf>
    <xf numFmtId="165" fontId="2" fillId="2" borderId="4" xfId="0" applyNumberFormat="1" applyFont="1" applyFill="1" applyBorder="1" applyAlignment="1">
      <alignment vertical="center"/>
    </xf>
    <xf numFmtId="164" fontId="0" fillId="2" borderId="4" xfId="0" applyNumberFormat="1" applyFont="1" applyFill="1" applyBorder="1" applyAlignment="1"/>
    <xf numFmtId="164" fontId="0" fillId="2" borderId="7" xfId="0" applyNumberFormat="1" applyFont="1" applyFill="1" applyBorder="1" applyAlignment="1"/>
    <xf numFmtId="49" fontId="3" fillId="2" borderId="4" xfId="0" applyNumberFormat="1" applyFont="1" applyFill="1" applyBorder="1" applyAlignment="1">
      <alignment horizontal="right"/>
    </xf>
    <xf numFmtId="164" fontId="0" fillId="2" borderId="8" xfId="0" applyNumberFormat="1" applyFont="1" applyFill="1" applyBorder="1" applyAlignment="1"/>
    <xf numFmtId="0" fontId="0" fillId="0" borderId="0" xfId="0" applyNumberFormat="1" applyFont="1" applyAlignment="1"/>
    <xf numFmtId="49" fontId="4" fillId="2" borderId="4" xfId="0" applyNumberFormat="1" applyFont="1" applyFill="1" applyBorder="1" applyAlignment="1">
      <alignment horizontal="center"/>
    </xf>
    <xf numFmtId="166" fontId="4" fillId="2" borderId="4" xfId="0" applyNumberFormat="1" applyFont="1" applyFill="1" applyBorder="1" applyAlignment="1">
      <alignment horizontal="center"/>
    </xf>
    <xf numFmtId="167" fontId="3" fillId="2" borderId="4" xfId="0" applyNumberFormat="1" applyFont="1" applyFill="1" applyBorder="1" applyAlignment="1">
      <alignment horizontal="center"/>
    </xf>
    <xf numFmtId="167" fontId="4" fillId="2" borderId="4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0" fillId="2" borderId="4" xfId="0" applyNumberFormat="1" applyFont="1" applyFill="1" applyBorder="1" applyAlignment="1"/>
    <xf numFmtId="49" fontId="4" fillId="2" borderId="10" xfId="0" applyNumberFormat="1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167" fontId="3" fillId="2" borderId="11" xfId="0" applyNumberFormat="1" applyFont="1" applyFill="1" applyBorder="1" applyAlignment="1">
      <alignment horizontal="center"/>
    </xf>
    <xf numFmtId="49" fontId="0" fillId="3" borderId="12" xfId="0" applyNumberFormat="1" applyFont="1" applyFill="1" applyBorder="1" applyAlignment="1">
      <alignment horizontal="left" vertical="center"/>
    </xf>
    <xf numFmtId="0" fontId="0" fillId="2" borderId="13" xfId="0" applyNumberFormat="1" applyFont="1" applyFill="1" applyBorder="1" applyAlignment="1"/>
    <xf numFmtId="164" fontId="0" fillId="3" borderId="14" xfId="0" applyNumberFormat="1" applyFont="1" applyFill="1" applyBorder="1" applyAlignment="1">
      <alignment horizontal="left"/>
    </xf>
    <xf numFmtId="167" fontId="5" fillId="2" borderId="15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/>
    <xf numFmtId="167" fontId="5" fillId="2" borderId="8" xfId="0" applyNumberFormat="1" applyFont="1" applyFill="1" applyBorder="1" applyAlignment="1">
      <alignment horizontal="center"/>
    </xf>
    <xf numFmtId="166" fontId="3" fillId="2" borderId="4" xfId="0" applyNumberFormat="1" applyFont="1" applyFill="1" applyBorder="1" applyAlignment="1"/>
    <xf numFmtId="167" fontId="0" fillId="2" borderId="16" xfId="0" applyNumberFormat="1" applyFont="1" applyFill="1" applyBorder="1" applyAlignment="1">
      <alignment horizontal="center"/>
    </xf>
    <xf numFmtId="167" fontId="6" fillId="2" borderId="16" xfId="0" applyNumberFormat="1" applyFont="1" applyFill="1" applyBorder="1" applyAlignment="1">
      <alignment horizontal="center"/>
    </xf>
    <xf numFmtId="0" fontId="0" fillId="2" borderId="16" xfId="0" applyNumberFormat="1" applyFont="1" applyFill="1" applyBorder="1" applyAlignment="1"/>
    <xf numFmtId="49" fontId="3" fillId="2" borderId="4" xfId="0" applyNumberFormat="1" applyFont="1" applyFill="1" applyBorder="1" applyAlignment="1"/>
    <xf numFmtId="167" fontId="5" fillId="2" borderId="7" xfId="0" applyNumberFormat="1" applyFont="1" applyFill="1" applyBorder="1" applyAlignment="1">
      <alignment horizontal="center"/>
    </xf>
    <xf numFmtId="164" fontId="0" fillId="2" borderId="16" xfId="0" applyNumberFormat="1" applyFont="1" applyFill="1" applyBorder="1" applyAlignment="1"/>
    <xf numFmtId="49" fontId="4" fillId="2" borderId="7" xfId="0" applyNumberFormat="1" applyFont="1" applyFill="1" applyBorder="1" applyAlignment="1"/>
    <xf numFmtId="49" fontId="4" fillId="2" borderId="7" xfId="0" applyNumberFormat="1" applyFont="1" applyFill="1" applyBorder="1" applyAlignment="1">
      <alignment horizontal="center"/>
    </xf>
    <xf numFmtId="49" fontId="0" fillId="2" borderId="16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/>
    <xf numFmtId="164" fontId="0" fillId="3" borderId="17" xfId="0" applyNumberFormat="1" applyFont="1" applyFill="1" applyBorder="1" applyAlignment="1"/>
    <xf numFmtId="167" fontId="5" fillId="2" borderId="18" xfId="0" applyNumberFormat="1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left" vertical="center"/>
    </xf>
    <xf numFmtId="164" fontId="0" fillId="3" borderId="5" xfId="0" applyNumberFormat="1" applyFont="1" applyFill="1" applyBorder="1" applyAlignment="1">
      <alignment horizontal="left"/>
    </xf>
    <xf numFmtId="167" fontId="5" fillId="2" borderId="3" xfId="0" applyNumberFormat="1" applyFont="1" applyFill="1" applyBorder="1" applyAlignment="1">
      <alignment horizontal="center"/>
    </xf>
    <xf numFmtId="164" fontId="0" fillId="3" borderId="5" xfId="0" applyNumberFormat="1" applyFont="1" applyFill="1" applyBorder="1" applyAlignment="1"/>
    <xf numFmtId="166" fontId="0" fillId="2" borderId="4" xfId="0" applyNumberFormat="1" applyFont="1" applyFill="1" applyBorder="1" applyAlignment="1"/>
    <xf numFmtId="167" fontId="0" fillId="2" borderId="1" xfId="0" applyNumberFormat="1" applyFont="1" applyFill="1" applyBorder="1" applyAlignment="1">
      <alignment horizontal="center"/>
    </xf>
    <xf numFmtId="167" fontId="0" fillId="2" borderId="1" xfId="0" applyNumberFormat="1" applyFont="1" applyFill="1" applyBorder="1" applyAlignment="1"/>
    <xf numFmtId="164" fontId="0" fillId="2" borderId="19" xfId="0" applyNumberFormat="1" applyFont="1" applyFill="1" applyBorder="1" applyAlignment="1"/>
    <xf numFmtId="167" fontId="5" fillId="2" borderId="4" xfId="0" applyNumberFormat="1" applyFont="1" applyFill="1" applyBorder="1" applyAlignment="1">
      <alignment horizontal="center"/>
    </xf>
    <xf numFmtId="164" fontId="0" fillId="3" borderId="20" xfId="0" applyNumberFormat="1" applyFont="1" applyFill="1" applyBorder="1" applyAlignment="1">
      <alignment horizontal="left"/>
    </xf>
    <xf numFmtId="164" fontId="0" fillId="3" borderId="20" xfId="0" applyNumberFormat="1" applyFont="1" applyFill="1" applyBorder="1" applyAlignment="1"/>
    <xf numFmtId="49" fontId="4" fillId="2" borderId="4" xfId="0" applyNumberFormat="1" applyFont="1" applyFill="1" applyBorder="1" applyAlignment="1">
      <alignment horizontal="right"/>
    </xf>
    <xf numFmtId="0" fontId="0" fillId="0" borderId="0" xfId="0" applyNumberFormat="1" applyFont="1" applyAlignment="1"/>
    <xf numFmtId="166" fontId="4" fillId="2" borderId="4" xfId="0" applyNumberFormat="1" applyFont="1" applyFill="1" applyBorder="1" applyAlignment="1"/>
    <xf numFmtId="164" fontId="3" fillId="2" borderId="4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/>
    <xf numFmtId="164" fontId="0" fillId="2" borderId="21" xfId="0" applyNumberFormat="1" applyFont="1" applyFill="1" applyBorder="1" applyAlignment="1"/>
    <xf numFmtId="49" fontId="0" fillId="2" borderId="22" xfId="0" applyNumberFormat="1" applyFont="1" applyFill="1" applyBorder="1" applyAlignment="1">
      <alignment horizontal="left"/>
    </xf>
    <xf numFmtId="164" fontId="0" fillId="2" borderId="18" xfId="0" applyNumberFormat="1" applyFont="1" applyFill="1" applyBorder="1" applyAlignment="1"/>
    <xf numFmtId="164" fontId="0" fillId="2" borderId="23" xfId="0" applyNumberFormat="1" applyFont="1" applyFill="1" applyBorder="1" applyAlignment="1"/>
    <xf numFmtId="49" fontId="0" fillId="2" borderId="16" xfId="0" applyNumberFormat="1" applyFont="1" applyFill="1" applyBorder="1" applyAlignment="1">
      <alignment horizontal="left"/>
    </xf>
    <xf numFmtId="164" fontId="0" fillId="2" borderId="7" xfId="0" applyNumberFormat="1" applyFont="1" applyFill="1" applyBorder="1" applyAlignment="1">
      <alignment horizontal="left"/>
    </xf>
    <xf numFmtId="0" fontId="0" fillId="2" borderId="4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/>
    <xf numFmtId="49" fontId="3" fillId="2" borderId="1" xfId="0" applyNumberFormat="1" applyFont="1" applyFill="1" applyBorder="1" applyAlignment="1">
      <alignment horizontal="left"/>
    </xf>
    <xf numFmtId="0" fontId="0" fillId="0" borderId="0" xfId="0" applyNumberFormat="1" applyFont="1" applyAlignment="1"/>
    <xf numFmtId="49" fontId="7" fillId="2" borderId="4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/>
    <xf numFmtId="0" fontId="0" fillId="0" borderId="0" xfId="0" applyNumberFormat="1" applyFont="1" applyAlignment="1"/>
    <xf numFmtId="9" fontId="4" fillId="2" borderId="4" xfId="0" applyNumberFormat="1" applyFont="1" applyFill="1" applyBorder="1" applyAlignment="1">
      <alignment horizontal="right"/>
    </xf>
    <xf numFmtId="167" fontId="0" fillId="2" borderId="4" xfId="0" applyNumberFormat="1" applyFont="1" applyFill="1" applyBorder="1" applyAlignment="1">
      <alignment horizontal="center"/>
    </xf>
    <xf numFmtId="167" fontId="4" fillId="2" borderId="5" xfId="0" applyNumberFormat="1" applyFont="1" applyFill="1" applyBorder="1" applyAlignment="1">
      <alignment horizontal="center"/>
    </xf>
    <xf numFmtId="9" fontId="0" fillId="2" borderId="3" xfId="0" applyNumberFormat="1" applyFont="1" applyFill="1" applyBorder="1" applyAlignment="1">
      <alignment horizontal="right"/>
    </xf>
    <xf numFmtId="49" fontId="4" fillId="2" borderId="6" xfId="0" applyNumberFormat="1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right"/>
    </xf>
    <xf numFmtId="164" fontId="0" fillId="2" borderId="4" xfId="0" applyNumberFormat="1" applyFont="1" applyFill="1" applyBorder="1" applyAlignment="1">
      <alignment horizontal="right"/>
    </xf>
    <xf numFmtId="167" fontId="0" fillId="2" borderId="4" xfId="0" applyNumberFormat="1" applyFont="1" applyFill="1" applyBorder="1" applyAlignment="1"/>
    <xf numFmtId="0" fontId="0" fillId="2" borderId="4" xfId="0" applyNumberFormat="1" applyFont="1" applyFill="1" applyBorder="1" applyAlignment="1">
      <alignment horizontal="center"/>
    </xf>
    <xf numFmtId="167" fontId="0" fillId="2" borderId="16" xfId="0" applyNumberFormat="1" applyFont="1" applyFill="1" applyBorder="1" applyAlignment="1"/>
    <xf numFmtId="168" fontId="8" fillId="2" borderId="4" xfId="0" applyNumberFormat="1" applyFont="1" applyFill="1" applyBorder="1" applyAlignment="1">
      <alignment horizontal="right"/>
    </xf>
    <xf numFmtId="0" fontId="8" fillId="2" borderId="4" xfId="0" applyNumberFormat="1" applyFont="1" applyFill="1" applyBorder="1" applyAlignment="1">
      <alignment horizontal="center"/>
    </xf>
    <xf numFmtId="9" fontId="8" fillId="2" borderId="4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9" fontId="0" fillId="2" borderId="4" xfId="0" applyNumberFormat="1" applyFont="1" applyFill="1" applyBorder="1" applyAlignment="1">
      <alignment horizontal="right"/>
    </xf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2" borderId="7" xfId="0" applyNumberFormat="1" applyFont="1" applyFill="1" applyBorder="1" applyAlignment="1"/>
    <xf numFmtId="0" fontId="0" fillId="2" borderId="24" xfId="0" applyNumberFormat="1" applyFont="1" applyFill="1" applyBorder="1" applyAlignment="1"/>
    <xf numFmtId="166" fontId="4" fillId="2" borderId="27" xfId="0" applyNumberFormat="1" applyFont="1" applyFill="1" applyBorder="1" applyAlignment="1"/>
    <xf numFmtId="0" fontId="0" fillId="2" borderId="28" xfId="0" applyNumberFormat="1" applyFont="1" applyFill="1" applyBorder="1" applyAlignment="1"/>
    <xf numFmtId="0" fontId="3" fillId="2" borderId="29" xfId="0" applyNumberFormat="1" applyFont="1" applyFill="1" applyBorder="1" applyAlignment="1">
      <alignment wrapText="1"/>
    </xf>
    <xf numFmtId="0" fontId="0" fillId="2" borderId="27" xfId="0" applyNumberFormat="1" applyFont="1" applyFill="1" applyBorder="1" applyAlignment="1"/>
    <xf numFmtId="49" fontId="3" fillId="2" borderId="30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 wrapText="1"/>
    </xf>
    <xf numFmtId="49" fontId="3" fillId="2" borderId="3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33" xfId="0" applyNumberFormat="1" applyFont="1" applyFill="1" applyBorder="1" applyAlignment="1">
      <alignment horizontal="center" wrapText="1"/>
    </xf>
    <xf numFmtId="0" fontId="3" fillId="2" borderId="34" xfId="0" applyNumberFormat="1" applyFont="1" applyFill="1" applyBorder="1" applyAlignment="1">
      <alignment horizontal="center"/>
    </xf>
    <xf numFmtId="164" fontId="0" fillId="4" borderId="35" xfId="0" applyNumberFormat="1" applyFont="1" applyFill="1" applyBorder="1" applyAlignment="1"/>
    <xf numFmtId="164" fontId="0" fillId="2" borderId="36" xfId="0" applyNumberFormat="1" applyFont="1" applyFill="1" applyBorder="1" applyAlignment="1"/>
    <xf numFmtId="164" fontId="0" fillId="2" borderId="37" xfId="0" applyNumberFormat="1" applyFont="1" applyFill="1" applyBorder="1" applyAlignment="1"/>
    <xf numFmtId="164" fontId="0" fillId="2" borderId="38" xfId="0" applyNumberFormat="1" applyFont="1" applyFill="1" applyBorder="1" applyAlignment="1"/>
    <xf numFmtId="164" fontId="0" fillId="2" borderId="39" xfId="0" applyNumberFormat="1" applyFont="1" applyFill="1" applyBorder="1" applyAlignment="1"/>
    <xf numFmtId="0" fontId="3" fillId="2" borderId="40" xfId="0" applyNumberFormat="1" applyFont="1" applyFill="1" applyBorder="1" applyAlignment="1">
      <alignment horizontal="center"/>
    </xf>
    <xf numFmtId="164" fontId="0" fillId="4" borderId="5" xfId="0" applyNumberFormat="1" applyFont="1" applyFill="1" applyBorder="1" applyAlignment="1"/>
    <xf numFmtId="164" fontId="0" fillId="2" borderId="13" xfId="0" applyNumberFormat="1" applyFont="1" applyFill="1" applyBorder="1" applyAlignment="1"/>
    <xf numFmtId="164" fontId="0" fillId="2" borderId="3" xfId="0" applyNumberFormat="1" applyFont="1" applyFill="1" applyBorder="1" applyAlignment="1"/>
    <xf numFmtId="164" fontId="0" fillId="2" borderId="24" xfId="0" applyNumberFormat="1" applyFont="1" applyFill="1" applyBorder="1" applyAlignment="1"/>
    <xf numFmtId="0" fontId="3" fillId="2" borderId="41" xfId="0" applyNumberFormat="1" applyFont="1" applyFill="1" applyBorder="1" applyAlignment="1">
      <alignment horizontal="center"/>
    </xf>
    <xf numFmtId="164" fontId="0" fillId="4" borderId="20" xfId="0" applyNumberFormat="1" applyFont="1" applyFill="1" applyBorder="1" applyAlignment="1"/>
    <xf numFmtId="164" fontId="0" fillId="2" borderId="42" xfId="0" applyNumberFormat="1" applyFont="1" applyFill="1" applyBorder="1" applyAlignment="1"/>
    <xf numFmtId="164" fontId="0" fillId="2" borderId="15" xfId="0" applyNumberFormat="1" applyFont="1" applyFill="1" applyBorder="1" applyAlignment="1"/>
    <xf numFmtId="164" fontId="0" fillId="2" borderId="29" xfId="0" applyNumberFormat="1" applyFont="1" applyFill="1" applyBorder="1" applyAlignment="1"/>
    <xf numFmtId="169" fontId="0" fillId="2" borderId="16" xfId="0" applyNumberFormat="1" applyFont="1" applyFill="1" applyBorder="1" applyAlignment="1"/>
    <xf numFmtId="0" fontId="0" fillId="2" borderId="43" xfId="0" applyNumberFormat="1" applyFont="1" applyFill="1" applyBorder="1" applyAlignment="1"/>
    <xf numFmtId="0" fontId="0" fillId="2" borderId="46" xfId="0" applyNumberFormat="1" applyFont="1" applyFill="1" applyBorder="1" applyAlignment="1"/>
    <xf numFmtId="0" fontId="0" fillId="2" borderId="49" xfId="0" applyNumberFormat="1" applyFont="1" applyFill="1" applyBorder="1" applyAlignment="1"/>
    <xf numFmtId="49" fontId="3" fillId="5" borderId="50" xfId="0" applyNumberFormat="1" applyFont="1" applyFill="1" applyBorder="1" applyAlignment="1">
      <alignment horizontal="center"/>
    </xf>
    <xf numFmtId="49" fontId="3" fillId="5" borderId="51" xfId="0" applyNumberFormat="1" applyFont="1" applyFill="1" applyBorder="1" applyAlignment="1">
      <alignment horizontal="center"/>
    </xf>
    <xf numFmtId="49" fontId="3" fillId="5" borderId="52" xfId="0" applyNumberFormat="1" applyFont="1" applyFill="1" applyBorder="1" applyAlignment="1">
      <alignment horizontal="center"/>
    </xf>
    <xf numFmtId="164" fontId="0" fillId="2" borderId="25" xfId="0" applyNumberFormat="1" applyFont="1" applyFill="1" applyBorder="1" applyAlignment="1"/>
    <xf numFmtId="164" fontId="0" fillId="2" borderId="26" xfId="0" applyNumberFormat="1" applyFont="1" applyFill="1" applyBorder="1" applyAlignment="1"/>
    <xf numFmtId="164" fontId="0" fillId="2" borderId="27" xfId="0" applyNumberFormat="1" applyFont="1" applyFill="1" applyBorder="1" applyAlignment="1"/>
    <xf numFmtId="0" fontId="0" fillId="2" borderId="8" xfId="0" applyNumberFormat="1" applyFont="1" applyFill="1" applyBorder="1" applyAlignment="1"/>
    <xf numFmtId="0" fontId="3" fillId="2" borderId="4" xfId="0" applyNumberFormat="1" applyFont="1" applyFill="1" applyBorder="1" applyAlignment="1">
      <alignment horizontal="center"/>
    </xf>
    <xf numFmtId="0" fontId="0" fillId="2" borderId="38" xfId="0" applyNumberFormat="1" applyFont="1" applyFill="1" applyBorder="1" applyAlignment="1"/>
    <xf numFmtId="0" fontId="3" fillId="2" borderId="27" xfId="0" applyNumberFormat="1" applyFont="1" applyFill="1" applyBorder="1" applyAlignment="1">
      <alignment horizontal="center"/>
    </xf>
    <xf numFmtId="164" fontId="0" fillId="2" borderId="56" xfId="0" applyNumberFormat="1" applyFont="1" applyFill="1" applyBorder="1" applyAlignment="1"/>
    <xf numFmtId="164" fontId="0" fillId="2" borderId="57" xfId="0" applyNumberFormat="1" applyFont="1" applyFill="1" applyBorder="1" applyAlignment="1"/>
    <xf numFmtId="164" fontId="0" fillId="2" borderId="58" xfId="0" applyNumberFormat="1" applyFont="1" applyFill="1" applyBorder="1" applyAlignment="1"/>
    <xf numFmtId="0" fontId="3" fillId="2" borderId="27" xfId="0" applyNumberFormat="1" applyFont="1" applyFill="1" applyBorder="1" applyAlignment="1"/>
    <xf numFmtId="0" fontId="0" fillId="0" borderId="0" xfId="0" applyNumberFormat="1" applyFont="1" applyAlignment="1"/>
    <xf numFmtId="49" fontId="0" fillId="2" borderId="4" xfId="0" applyNumberFormat="1" applyFont="1" applyFill="1" applyBorder="1" applyAlignment="1">
      <alignment horizontal="center"/>
    </xf>
    <xf numFmtId="0" fontId="0" fillId="2" borderId="53" xfId="0" applyNumberFormat="1" applyFont="1" applyFill="1" applyBorder="1" applyAlignment="1"/>
    <xf numFmtId="49" fontId="0" fillId="2" borderId="59" xfId="0" applyNumberFormat="1" applyFont="1" applyFill="1" applyBorder="1" applyAlignment="1">
      <alignment horizontal="center"/>
    </xf>
    <xf numFmtId="49" fontId="0" fillId="2" borderId="60" xfId="0" applyNumberFormat="1" applyFont="1" applyFill="1" applyBorder="1" applyAlignment="1">
      <alignment horizontal="center"/>
    </xf>
    <xf numFmtId="169" fontId="0" fillId="2" borderId="47" xfId="0" applyNumberFormat="1" applyFont="1" applyFill="1" applyBorder="1" applyAlignment="1"/>
    <xf numFmtId="169" fontId="0" fillId="2" borderId="48" xfId="0" applyNumberFormat="1" applyFont="1" applyFill="1" applyBorder="1" applyAlignment="1"/>
    <xf numFmtId="170" fontId="0" fillId="2" borderId="53" xfId="0" applyNumberFormat="1" applyFont="1" applyFill="1" applyBorder="1" applyAlignment="1"/>
    <xf numFmtId="169" fontId="0" fillId="2" borderId="49" xfId="0" applyNumberFormat="1" applyFont="1" applyFill="1" applyBorder="1" applyAlignment="1"/>
    <xf numFmtId="169" fontId="0" fillId="2" borderId="53" xfId="0" applyNumberFormat="1" applyFont="1" applyFill="1" applyBorder="1" applyAlignment="1"/>
    <xf numFmtId="49" fontId="0" fillId="2" borderId="53" xfId="0" applyNumberFormat="1" applyFont="1" applyFill="1" applyBorder="1" applyAlignment="1">
      <alignment horizontal="left"/>
    </xf>
    <xf numFmtId="169" fontId="0" fillId="2" borderId="54" xfId="0" applyNumberFormat="1" applyFont="1" applyFill="1" applyBorder="1" applyAlignment="1"/>
    <xf numFmtId="169" fontId="0" fillId="2" borderId="55" xfId="0" applyNumberFormat="1" applyFont="1" applyFill="1" applyBorder="1" applyAlignment="1"/>
    <xf numFmtId="169" fontId="0" fillId="6" borderId="61" xfId="0" applyNumberFormat="1" applyFont="1" applyFill="1" applyBorder="1" applyAlignment="1"/>
    <xf numFmtId="169" fontId="0" fillId="6" borderId="62" xfId="0" applyNumberFormat="1" applyFont="1" applyFill="1" applyBorder="1" applyAlignment="1"/>
    <xf numFmtId="49" fontId="0" fillId="2" borderId="10" xfId="0" applyNumberFormat="1" applyFont="1" applyFill="1" applyBorder="1" applyAlignment="1">
      <alignment horizontal="left"/>
    </xf>
    <xf numFmtId="169" fontId="9" fillId="6" borderId="5" xfId="0" applyNumberFormat="1" applyFont="1" applyFill="1" applyBorder="1" applyAlignment="1"/>
    <xf numFmtId="169" fontId="0" fillId="2" borderId="4" xfId="0" applyNumberFormat="1" applyFont="1" applyFill="1" applyBorder="1" applyAlignment="1">
      <alignment horizontal="left"/>
    </xf>
    <xf numFmtId="171" fontId="10" fillId="2" borderId="4" xfId="0" applyNumberFormat="1" applyFont="1" applyFill="1" applyBorder="1" applyAlignment="1"/>
    <xf numFmtId="165" fontId="10" fillId="2" borderId="4" xfId="0" applyNumberFormat="1" applyFont="1" applyFill="1" applyBorder="1" applyAlignment="1"/>
    <xf numFmtId="10" fontId="9" fillId="6" borderId="5" xfId="0" applyNumberFormat="1" applyFont="1" applyFill="1" applyBorder="1" applyAlignment="1"/>
    <xf numFmtId="10" fontId="10" fillId="2" borderId="4" xfId="0" applyNumberFormat="1" applyFont="1" applyFill="1" applyBorder="1" applyAlignment="1"/>
    <xf numFmtId="169" fontId="0" fillId="2" borderId="3" xfId="0" applyNumberFormat="1" applyFont="1" applyFill="1" applyBorder="1" applyAlignment="1"/>
    <xf numFmtId="169" fontId="0" fillId="2" borderId="4" xfId="0" applyNumberFormat="1" applyFont="1" applyFill="1" applyBorder="1" applyAlignment="1"/>
    <xf numFmtId="0" fontId="10" fillId="2" borderId="4" xfId="0" applyNumberFormat="1" applyFont="1" applyFill="1" applyBorder="1" applyAlignment="1"/>
    <xf numFmtId="168" fontId="10" fillId="2" borderId="4" xfId="0" applyNumberFormat="1" applyFont="1" applyFill="1" applyBorder="1" applyAlignment="1"/>
    <xf numFmtId="169" fontId="3" fillId="2" borderId="6" xfId="0" applyNumberFormat="1" applyFont="1" applyFill="1" applyBorder="1" applyAlignment="1"/>
    <xf numFmtId="171" fontId="0" fillId="2" borderId="4" xfId="0" applyNumberFormat="1" applyFont="1" applyFill="1" applyBorder="1" applyAlignment="1"/>
    <xf numFmtId="172" fontId="0" fillId="2" borderId="4" xfId="0" applyNumberFormat="1" applyFont="1" applyFill="1" applyBorder="1" applyAlignment="1"/>
    <xf numFmtId="0" fontId="0" fillId="2" borderId="10" xfId="0" applyNumberFormat="1" applyFont="1" applyFill="1" applyBorder="1" applyAlignment="1"/>
    <xf numFmtId="169" fontId="0" fillId="2" borderId="10" xfId="0" applyNumberFormat="1" applyFont="1" applyFill="1" applyBorder="1" applyAlignment="1"/>
    <xf numFmtId="172" fontId="0" fillId="2" borderId="10" xfId="0" applyNumberFormat="1" applyFont="1" applyFill="1" applyBorder="1" applyAlignment="1"/>
    <xf numFmtId="10" fontId="10" fillId="2" borderId="10" xfId="0" applyNumberFormat="1" applyFont="1" applyFill="1" applyBorder="1" applyAlignment="1"/>
    <xf numFmtId="0" fontId="0" fillId="2" borderId="12" xfId="0" applyNumberFormat="1" applyFont="1" applyFill="1" applyBorder="1" applyAlignment="1"/>
    <xf numFmtId="169" fontId="0" fillId="2" borderId="5" xfId="0" applyNumberFormat="1" applyFont="1" applyFill="1" applyBorder="1" applyAlignment="1"/>
    <xf numFmtId="0" fontId="0" fillId="2" borderId="5" xfId="0" applyNumberFormat="1" applyFont="1" applyFill="1" applyBorder="1" applyAlignment="1"/>
    <xf numFmtId="172" fontId="0" fillId="2" borderId="5" xfId="0" applyNumberFormat="1" applyFont="1" applyFill="1" applyBorder="1" applyAlignment="1"/>
    <xf numFmtId="10" fontId="10" fillId="2" borderId="5" xfId="0" applyNumberFormat="1" applyFont="1" applyFill="1" applyBorder="1" applyAlignment="1"/>
    <xf numFmtId="0" fontId="0" fillId="2" borderId="63" xfId="0" applyNumberFormat="1" applyFont="1" applyFill="1" applyBorder="1" applyAlignment="1"/>
    <xf numFmtId="0" fontId="0" fillId="2" borderId="6" xfId="0" applyNumberFormat="1" applyFont="1" applyFill="1" applyBorder="1" applyAlignment="1"/>
    <xf numFmtId="169" fontId="0" fillId="2" borderId="6" xfId="0" applyNumberFormat="1" applyFont="1" applyFill="1" applyBorder="1" applyAlignment="1"/>
    <xf numFmtId="49" fontId="0" fillId="2" borderId="6" xfId="0" applyNumberFormat="1" applyFont="1" applyFill="1" applyBorder="1" applyAlignment="1">
      <alignment horizontal="center"/>
    </xf>
    <xf numFmtId="172" fontId="0" fillId="2" borderId="6" xfId="0" applyNumberFormat="1" applyFont="1" applyFill="1" applyBorder="1" applyAlignment="1"/>
    <xf numFmtId="10" fontId="10" fillId="2" borderId="6" xfId="0" applyNumberFormat="1" applyFont="1" applyFill="1" applyBorder="1" applyAlignment="1"/>
    <xf numFmtId="49" fontId="0" fillId="2" borderId="10" xfId="0" applyNumberFormat="1" applyFont="1" applyFill="1" applyBorder="1" applyAlignment="1">
      <alignment horizontal="center"/>
    </xf>
    <xf numFmtId="169" fontId="0" fillId="2" borderId="6" xfId="0" applyNumberFormat="1" applyFont="1" applyFill="1" applyBorder="1" applyAlignment="1">
      <alignment horizontal="center"/>
    </xf>
    <xf numFmtId="0" fontId="0" fillId="2" borderId="6" xfId="0" applyNumberFormat="1" applyFont="1" applyFill="1" applyBorder="1" applyAlignment="1">
      <alignment horizontal="center"/>
    </xf>
    <xf numFmtId="173" fontId="0" fillId="2" borderId="4" xfId="0" applyNumberFormat="1" applyFont="1" applyFill="1" applyBorder="1" applyAlignment="1"/>
    <xf numFmtId="169" fontId="0" fillId="2" borderId="1" xfId="0" applyNumberFormat="1" applyFont="1" applyFill="1" applyBorder="1" applyAlignment="1"/>
    <xf numFmtId="169" fontId="0" fillId="7" borderId="5" xfId="0" applyNumberFormat="1" applyFont="1" applyFill="1" applyBorder="1" applyAlignment="1"/>
    <xf numFmtId="174" fontId="0" fillId="2" borderId="4" xfId="0" applyNumberFormat="1" applyFont="1" applyFill="1" applyBorder="1" applyAlignment="1"/>
    <xf numFmtId="49" fontId="4" fillId="2" borderId="4" xfId="0" applyNumberFormat="1" applyFont="1" applyFill="1" applyBorder="1" applyAlignment="1">
      <alignment horizontal="center"/>
    </xf>
    <xf numFmtId="166" fontId="4" fillId="2" borderId="4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166" fontId="4" fillId="2" borderId="10" xfId="0" applyNumberFormat="1" applyFont="1" applyFill="1" applyBorder="1" applyAlignment="1">
      <alignment horizontal="center"/>
    </xf>
    <xf numFmtId="49" fontId="0" fillId="2" borderId="47" xfId="0" applyNumberFormat="1" applyFont="1" applyFill="1" applyBorder="1" applyAlignment="1">
      <alignment horizontal="left" vertical="top" wrapText="1"/>
    </xf>
    <xf numFmtId="0" fontId="0" fillId="2" borderId="38" xfId="0" applyNumberFormat="1" applyFont="1" applyFill="1" applyBorder="1" applyAlignment="1">
      <alignment horizontal="left" vertical="top" wrapText="1"/>
    </xf>
    <xf numFmtId="0" fontId="0" fillId="2" borderId="48" xfId="0" applyNumberFormat="1" applyFont="1" applyFill="1" applyBorder="1" applyAlignment="1">
      <alignment horizontal="left" vertical="top" wrapText="1"/>
    </xf>
    <xf numFmtId="0" fontId="0" fillId="2" borderId="49" xfId="0" applyNumberFormat="1" applyFont="1" applyFill="1" applyBorder="1" applyAlignment="1">
      <alignment horizontal="left" vertical="top" wrapText="1"/>
    </xf>
    <xf numFmtId="0" fontId="0" fillId="2" borderId="4" xfId="0" applyNumberFormat="1" applyFont="1" applyFill="1" applyBorder="1" applyAlignment="1">
      <alignment horizontal="left" vertical="top" wrapText="1"/>
    </xf>
    <xf numFmtId="0" fontId="0" fillId="2" borderId="53" xfId="0" applyNumberFormat="1" applyFont="1" applyFill="1" applyBorder="1" applyAlignment="1">
      <alignment horizontal="left" vertical="top" wrapText="1"/>
    </xf>
    <xf numFmtId="0" fontId="0" fillId="2" borderId="54" xfId="0" applyNumberFormat="1" applyFont="1" applyFill="1" applyBorder="1" applyAlignment="1">
      <alignment horizontal="left" vertical="top" wrapText="1"/>
    </xf>
    <xf numFmtId="0" fontId="0" fillId="2" borderId="43" xfId="0" applyNumberFormat="1" applyFont="1" applyFill="1" applyBorder="1" applyAlignment="1">
      <alignment horizontal="left" vertical="top" wrapText="1"/>
    </xf>
    <xf numFmtId="0" fontId="0" fillId="2" borderId="55" xfId="0" applyNumberFormat="1" applyFont="1" applyFill="1" applyBorder="1" applyAlignment="1">
      <alignment horizontal="left" vertical="top" wrapText="1"/>
    </xf>
    <xf numFmtId="49" fontId="3" fillId="2" borderId="44" xfId="0" applyNumberFormat="1" applyFont="1" applyFill="1" applyBorder="1" applyAlignment="1">
      <alignment horizontal="center"/>
    </xf>
    <xf numFmtId="0" fontId="3" fillId="2" borderId="8" xfId="0" applyNumberFormat="1" applyFont="1" applyFill="1" applyBorder="1" applyAlignment="1">
      <alignment horizontal="center"/>
    </xf>
    <xf numFmtId="0" fontId="3" fillId="2" borderId="45" xfId="0" applyNumberFormat="1" applyFont="1" applyFill="1" applyBorder="1" applyAlignment="1">
      <alignment horizontal="center"/>
    </xf>
    <xf numFmtId="0" fontId="3" fillId="2" borderId="27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3" fillId="2" borderId="7" xfId="0" applyNumberFormat="1" applyFont="1" applyFill="1" applyBorder="1" applyAlignment="1">
      <alignment horizontal="center"/>
    </xf>
    <xf numFmtId="49" fontId="4" fillId="2" borderId="25" xfId="0" applyNumberFormat="1" applyFont="1" applyFill="1" applyBorder="1" applyAlignment="1">
      <alignment horizontal="center"/>
    </xf>
    <xf numFmtId="166" fontId="4" fillId="2" borderId="16" xfId="0" applyNumberFormat="1" applyFont="1" applyFill="1" applyBorder="1" applyAlignment="1">
      <alignment horizontal="center"/>
    </xf>
    <xf numFmtId="166" fontId="4" fillId="2" borderId="26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 wrapText="1"/>
    </xf>
    <xf numFmtId="0" fontId="3" fillId="2" borderId="7" xfId="0" applyNumberFormat="1" applyFont="1" applyFill="1" applyBorder="1" applyAlignment="1">
      <alignment horizontal="center" wrapText="1"/>
    </xf>
    <xf numFmtId="0" fontId="3" fillId="2" borderId="32" xfId="0" applyNumberFormat="1" applyFont="1" applyFill="1" applyBorder="1" applyAlignment="1">
      <alignment horizontal="left"/>
    </xf>
    <xf numFmtId="0" fontId="3" fillId="2" borderId="11" xfId="0" applyNumberFormat="1" applyFont="1" applyFill="1" applyBorder="1" applyAlignment="1">
      <alignment horizontal="left"/>
    </xf>
    <xf numFmtId="0" fontId="3" fillId="2" borderId="38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AEEF3"/>
      <rgbColor rgb="FFFF0000"/>
      <rgbColor rgb="FF262626"/>
      <rgbColor rgb="FFEAF1DD"/>
      <rgbColor rgb="FFD8D8D8"/>
      <rgbColor rgb="FF92D050"/>
      <rgbColor rgb="FF0000FF"/>
      <rgbColor rgb="FFDBE5F1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defaultColWidth="8.85546875" defaultRowHeight="12.75" customHeight="1"/>
  <cols>
    <col min="1" max="1" width="24.28515625" style="1" customWidth="1"/>
    <col min="2" max="2" width="39.28515625" style="1" customWidth="1"/>
    <col min="3" max="256" width="8.85546875" style="1" customWidth="1"/>
  </cols>
  <sheetData>
    <row r="1" spans="1:5" ht="13.7" customHeight="1">
      <c r="A1" s="2" t="s">
        <v>0</v>
      </c>
      <c r="B1" s="3" t="s">
        <v>1</v>
      </c>
      <c r="C1" s="4"/>
      <c r="D1" s="5"/>
      <c r="E1" s="5"/>
    </row>
    <row r="2" spans="1:5" ht="13.7" customHeight="1">
      <c r="A2" s="2" t="s">
        <v>2</v>
      </c>
      <c r="B2" s="6" t="s">
        <v>3</v>
      </c>
      <c r="C2" s="4"/>
      <c r="D2" s="5"/>
      <c r="E2" s="5"/>
    </row>
    <row r="3" spans="1:5" ht="13.7" customHeight="1">
      <c r="A3" s="5"/>
      <c r="B3" s="7"/>
      <c r="C3" s="5"/>
      <c r="D3" s="5"/>
      <c r="E3" s="5"/>
    </row>
    <row r="4" spans="1:5" ht="13.7" customHeight="1">
      <c r="A4" s="5"/>
      <c r="B4" s="5"/>
      <c r="C4" s="5"/>
      <c r="D4" s="5"/>
      <c r="E4" s="5"/>
    </row>
    <row r="5" spans="1:5" ht="13.7" customHeight="1">
      <c r="A5" s="5"/>
      <c r="B5" s="5"/>
      <c r="C5" s="5"/>
      <c r="D5" s="5"/>
      <c r="E5" s="5"/>
    </row>
    <row r="6" spans="1:5" ht="13.7" customHeight="1">
      <c r="A6" s="5"/>
      <c r="B6" s="5"/>
      <c r="C6" s="5"/>
      <c r="D6" s="5"/>
      <c r="E6" s="5"/>
    </row>
    <row r="7" spans="1:5" ht="13.7" customHeight="1">
      <c r="A7" s="5"/>
      <c r="B7" s="5"/>
      <c r="C7" s="5"/>
      <c r="D7" s="5"/>
      <c r="E7" s="5"/>
    </row>
    <row r="8" spans="1:5" ht="13.7" customHeight="1">
      <c r="A8" s="5"/>
      <c r="B8" s="5"/>
      <c r="C8" s="5"/>
      <c r="D8" s="5"/>
      <c r="E8" s="5"/>
    </row>
    <row r="9" spans="1:5" ht="13.7" customHeight="1">
      <c r="A9" s="5"/>
      <c r="B9" s="5"/>
      <c r="C9" s="5"/>
      <c r="D9" s="5"/>
      <c r="E9" s="5"/>
    </row>
    <row r="10" spans="1:5" ht="13.7" customHeight="1">
      <c r="A10" s="5"/>
      <c r="B10" s="5"/>
      <c r="C10" s="5"/>
      <c r="D10" s="5"/>
      <c r="E10" s="5"/>
    </row>
  </sheetData>
  <pageMargins left="0.7" right="0.7" top="0.75" bottom="0.75" header="0.3" footer="0.3"/>
  <pageSetup orientation="portrait" r:id="rId1"/>
  <headerFooter>
    <oddFooter>&amp;C&amp;"Helvetica,Regular"&amp;12&amp;K000000&amp;P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7"/>
  <sheetViews>
    <sheetView showGridLines="0" tabSelected="1" workbookViewId="0">
      <selection sqref="A1:N1"/>
    </sheetView>
  </sheetViews>
  <sheetFormatPr defaultColWidth="8.85546875" defaultRowHeight="12.75" customHeight="1"/>
  <cols>
    <col min="1" max="1" width="42.7109375" style="96" customWidth="1"/>
    <col min="2" max="13" width="9.7109375" style="96" customWidth="1"/>
    <col min="14" max="14" width="12.28515625" style="96" customWidth="1"/>
    <col min="15" max="256" width="8.85546875" style="96" customWidth="1"/>
  </cols>
  <sheetData>
    <row r="1" spans="1:17" ht="12.75" customHeight="1">
      <c r="A1" s="195" t="str">
        <f>CONCATENATE("Pro Forma Cash Flow - Year 2 -   ",Details!B1)</f>
        <v>Pro Forma Cash Flow - Year 2 -   Find Yourself in Ellenville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20"/>
      <c r="P1" s="5"/>
      <c r="Q1" s="5"/>
    </row>
    <row r="2" spans="1:17" ht="13.7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2.75" customHeight="1">
      <c r="A3" s="14"/>
      <c r="B3" s="19" t="s">
        <v>106</v>
      </c>
      <c r="C3" s="19" t="s">
        <v>107</v>
      </c>
      <c r="D3" s="19" t="s">
        <v>108</v>
      </c>
      <c r="E3" s="19" t="s">
        <v>109</v>
      </c>
      <c r="F3" s="19" t="s">
        <v>110</v>
      </c>
      <c r="G3" s="19" t="s">
        <v>111</v>
      </c>
      <c r="H3" s="19" t="s">
        <v>112</v>
      </c>
      <c r="I3" s="19" t="s">
        <v>113</v>
      </c>
      <c r="J3" s="19" t="s">
        <v>114</v>
      </c>
      <c r="K3" s="19" t="s">
        <v>115</v>
      </c>
      <c r="L3" s="19" t="s">
        <v>116</v>
      </c>
      <c r="M3" s="19" t="s">
        <v>117</v>
      </c>
      <c r="N3" s="24" t="s">
        <v>118</v>
      </c>
      <c r="O3" s="5"/>
      <c r="P3" s="5"/>
      <c r="Q3" s="5"/>
    </row>
    <row r="4" spans="1:17" ht="12.75" customHeight="1">
      <c r="A4" s="63" t="s">
        <v>50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5"/>
      <c r="P4" s="5"/>
      <c r="Q4" s="5"/>
    </row>
    <row r="5" spans="1:17" ht="12.75" customHeight="1">
      <c r="A5" s="68" t="s">
        <v>51</v>
      </c>
      <c r="B5" s="40">
        <f>'Cash Flow Yr 1'!N57</f>
        <v>26775</v>
      </c>
      <c r="C5" s="40">
        <f t="shared" ref="C5:M5" si="0">B57</f>
        <v>29397.916666666668</v>
      </c>
      <c r="D5" s="40">
        <f t="shared" si="0"/>
        <v>32020.833333333339</v>
      </c>
      <c r="E5" s="40">
        <f t="shared" si="0"/>
        <v>34643.750000000007</v>
      </c>
      <c r="F5" s="40">
        <f t="shared" si="0"/>
        <v>37266.666666666672</v>
      </c>
      <c r="G5" s="40">
        <f t="shared" si="0"/>
        <v>39889.583333333336</v>
      </c>
      <c r="H5" s="40">
        <f t="shared" si="0"/>
        <v>42512.5</v>
      </c>
      <c r="I5" s="40">
        <f t="shared" si="0"/>
        <v>45135.416666666664</v>
      </c>
      <c r="J5" s="40">
        <f t="shared" si="0"/>
        <v>47758.333333333328</v>
      </c>
      <c r="K5" s="40">
        <f t="shared" si="0"/>
        <v>50381.249999999993</v>
      </c>
      <c r="L5" s="40">
        <f t="shared" si="0"/>
        <v>53004.166666666657</v>
      </c>
      <c r="M5" s="40">
        <f t="shared" si="0"/>
        <v>55627.083333333321</v>
      </c>
      <c r="N5" s="37"/>
      <c r="O5" s="5"/>
      <c r="P5" s="5"/>
      <c r="Q5" s="5"/>
    </row>
    <row r="6" spans="1:17" ht="12.75" customHeight="1">
      <c r="A6" s="11" t="s">
        <v>119</v>
      </c>
      <c r="B6" s="15">
        <f>'P&amp;L Yr 2'!B$4</f>
        <v>3750</v>
      </c>
      <c r="C6" s="15">
        <f>'P&amp;L Yr 2'!C$4</f>
        <v>3750</v>
      </c>
      <c r="D6" s="15">
        <f>'P&amp;L Yr 2'!D$4</f>
        <v>3750</v>
      </c>
      <c r="E6" s="15">
        <f>'P&amp;L Yr 2'!E$4</f>
        <v>3750</v>
      </c>
      <c r="F6" s="15">
        <f>'P&amp;L Yr 2'!F$4</f>
        <v>3750</v>
      </c>
      <c r="G6" s="15">
        <f>'P&amp;L Yr 2'!G$4</f>
        <v>3750</v>
      </c>
      <c r="H6" s="15">
        <f>'P&amp;L Yr 2'!H$4</f>
        <v>3750</v>
      </c>
      <c r="I6" s="15">
        <f>'P&amp;L Yr 2'!I$4</f>
        <v>3750</v>
      </c>
      <c r="J6" s="15">
        <f>'P&amp;L Yr 2'!J$4</f>
        <v>3750</v>
      </c>
      <c r="K6" s="15">
        <f>'P&amp;L Yr 2'!K$4</f>
        <v>3750</v>
      </c>
      <c r="L6" s="15">
        <f>'P&amp;L Yr 2'!L$4</f>
        <v>3750</v>
      </c>
      <c r="M6" s="15">
        <f>'P&amp;L Yr 2'!M$4</f>
        <v>3750</v>
      </c>
      <c r="N6" s="14">
        <f>SUM(B6:M6)</f>
        <v>45000</v>
      </c>
      <c r="O6" s="5"/>
      <c r="P6" s="5"/>
      <c r="Q6" s="5"/>
    </row>
    <row r="7" spans="1:17" ht="12.75" customHeight="1">
      <c r="A7" s="38" t="s">
        <v>56</v>
      </c>
      <c r="B7" s="17">
        <f t="shared" ref="B7:M7" si="1">SUM(B5:B6)</f>
        <v>30525</v>
      </c>
      <c r="C7" s="17">
        <f t="shared" si="1"/>
        <v>33147.916666666672</v>
      </c>
      <c r="D7" s="17">
        <f t="shared" si="1"/>
        <v>35770.833333333343</v>
      </c>
      <c r="E7" s="17">
        <f t="shared" si="1"/>
        <v>38393.750000000007</v>
      </c>
      <c r="F7" s="17">
        <f t="shared" si="1"/>
        <v>41016.666666666672</v>
      </c>
      <c r="G7" s="17">
        <f t="shared" si="1"/>
        <v>43639.583333333336</v>
      </c>
      <c r="H7" s="17">
        <f t="shared" si="1"/>
        <v>46262.5</v>
      </c>
      <c r="I7" s="17">
        <f t="shared" si="1"/>
        <v>48885.416666666664</v>
      </c>
      <c r="J7" s="17">
        <f t="shared" si="1"/>
        <v>51508.333333333328</v>
      </c>
      <c r="K7" s="17">
        <f t="shared" si="1"/>
        <v>54131.249999999993</v>
      </c>
      <c r="L7" s="17">
        <f t="shared" si="1"/>
        <v>56754.166666666657</v>
      </c>
      <c r="M7" s="17">
        <f t="shared" si="1"/>
        <v>59377.083333333321</v>
      </c>
      <c r="N7" s="14"/>
      <c r="O7" s="5"/>
      <c r="P7" s="5"/>
      <c r="Q7" s="5"/>
    </row>
    <row r="8" spans="1:17" ht="12.75" customHeight="1">
      <c r="A8" s="5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5"/>
      <c r="O8" s="5"/>
      <c r="P8" s="5"/>
      <c r="Q8" s="5"/>
    </row>
    <row r="9" spans="1:17" ht="12.75" customHeight="1">
      <c r="A9" s="63" t="s">
        <v>54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5"/>
      <c r="P9" s="5"/>
      <c r="Q9" s="5"/>
    </row>
    <row r="10" spans="1:17" ht="12.75" customHeight="1">
      <c r="A10" s="68" t="str">
        <f>'P&amp;L Summary'!A11</f>
        <v>Owners' Compensation</v>
      </c>
      <c r="B10" s="40">
        <f>'P&amp;L Yr 2'!B8</f>
        <v>0</v>
      </c>
      <c r="C10" s="40">
        <f>'P&amp;L Yr 2'!C8</f>
        <v>0</v>
      </c>
      <c r="D10" s="40">
        <f>'P&amp;L Yr 2'!D8</f>
        <v>0</v>
      </c>
      <c r="E10" s="40">
        <f>'P&amp;L Yr 2'!E8</f>
        <v>0</v>
      </c>
      <c r="F10" s="40">
        <f>'P&amp;L Yr 2'!F8</f>
        <v>0</v>
      </c>
      <c r="G10" s="40">
        <f>'P&amp;L Yr 2'!G8</f>
        <v>0</v>
      </c>
      <c r="H10" s="40">
        <f>'P&amp;L Yr 2'!H8</f>
        <v>0</v>
      </c>
      <c r="I10" s="40">
        <f>'P&amp;L Yr 2'!I8</f>
        <v>0</v>
      </c>
      <c r="J10" s="40">
        <f>'P&amp;L Yr 2'!J8</f>
        <v>0</v>
      </c>
      <c r="K10" s="40">
        <f>'P&amp;L Yr 2'!K8</f>
        <v>0</v>
      </c>
      <c r="L10" s="40">
        <f>'P&amp;L Yr 2'!L8</f>
        <v>0</v>
      </c>
      <c r="M10" s="40">
        <f>'P&amp;L Yr 2'!M8</f>
        <v>0</v>
      </c>
      <c r="N10" s="40">
        <f t="shared" ref="N10:N37" si="2">SUM(B10:M10)</f>
        <v>0</v>
      </c>
      <c r="O10" s="5"/>
      <c r="P10" s="5"/>
      <c r="Q10" s="5"/>
    </row>
    <row r="11" spans="1:17" ht="12.75" customHeight="1">
      <c r="A11" s="11" t="str">
        <f>'P&amp;L Summary'!A12</f>
        <v>Legal and Accounting</v>
      </c>
      <c r="B11" s="14">
        <f>'P&amp;L Yr 2'!B9</f>
        <v>33.333333333333336</v>
      </c>
      <c r="C11" s="14">
        <f>'P&amp;L Yr 2'!C9</f>
        <v>33.333333333333336</v>
      </c>
      <c r="D11" s="14">
        <f>'P&amp;L Yr 2'!D9</f>
        <v>33.333333333333336</v>
      </c>
      <c r="E11" s="14">
        <f>'P&amp;L Yr 2'!E9</f>
        <v>33.333333333333336</v>
      </c>
      <c r="F11" s="14">
        <f>'P&amp;L Yr 2'!F9</f>
        <v>33.333333333333336</v>
      </c>
      <c r="G11" s="14">
        <f>'P&amp;L Yr 2'!G9</f>
        <v>33.333333333333336</v>
      </c>
      <c r="H11" s="14">
        <f>'P&amp;L Yr 2'!H9</f>
        <v>33.333333333333336</v>
      </c>
      <c r="I11" s="14">
        <f>'P&amp;L Yr 2'!I9</f>
        <v>33.333333333333336</v>
      </c>
      <c r="J11" s="14">
        <f>'P&amp;L Yr 2'!J9</f>
        <v>33.333333333333336</v>
      </c>
      <c r="K11" s="14">
        <f>'P&amp;L Yr 2'!K9</f>
        <v>33.333333333333336</v>
      </c>
      <c r="L11" s="14">
        <f>'P&amp;L Yr 2'!L9</f>
        <v>33.333333333333336</v>
      </c>
      <c r="M11" s="14">
        <f>'P&amp;L Yr 2'!M9</f>
        <v>33.333333333333336</v>
      </c>
      <c r="N11" s="14">
        <f t="shared" si="2"/>
        <v>399.99999999999994</v>
      </c>
      <c r="O11" s="5"/>
      <c r="P11" s="5"/>
      <c r="Q11" s="5"/>
    </row>
    <row r="12" spans="1:17" ht="12.75" customHeight="1">
      <c r="A12" s="11" t="str">
        <f>'P&amp;L Summary'!A13</f>
        <v>Advertising &amp; Marketing</v>
      </c>
      <c r="B12" s="14">
        <f>'P&amp;L Yr 2'!B10</f>
        <v>500</v>
      </c>
      <c r="C12" s="14">
        <f>'P&amp;L Yr 2'!C10</f>
        <v>500</v>
      </c>
      <c r="D12" s="14">
        <f>'P&amp;L Yr 2'!D10</f>
        <v>500</v>
      </c>
      <c r="E12" s="14">
        <f>'P&amp;L Yr 2'!E10</f>
        <v>500</v>
      </c>
      <c r="F12" s="14">
        <f>'P&amp;L Yr 2'!F10</f>
        <v>500</v>
      </c>
      <c r="G12" s="14">
        <f>'P&amp;L Yr 2'!G10</f>
        <v>500</v>
      </c>
      <c r="H12" s="14">
        <f>'P&amp;L Yr 2'!H10</f>
        <v>500</v>
      </c>
      <c r="I12" s="14">
        <f>'P&amp;L Yr 2'!I10</f>
        <v>500</v>
      </c>
      <c r="J12" s="14">
        <f>'P&amp;L Yr 2'!J10</f>
        <v>500</v>
      </c>
      <c r="K12" s="14">
        <f>'P&amp;L Yr 2'!K10</f>
        <v>500</v>
      </c>
      <c r="L12" s="14">
        <f>'P&amp;L Yr 2'!L10</f>
        <v>500</v>
      </c>
      <c r="M12" s="14">
        <f>'P&amp;L Yr 2'!M10</f>
        <v>500</v>
      </c>
      <c r="N12" s="14">
        <f t="shared" si="2"/>
        <v>6000</v>
      </c>
      <c r="O12" s="5"/>
      <c r="P12" s="5"/>
      <c r="Q12" s="5"/>
    </row>
    <row r="13" spans="1:17" ht="12.75" customHeight="1">
      <c r="A13" s="11" t="str">
        <f>'P&amp;L Summary'!A14</f>
        <v>Bank Charges</v>
      </c>
      <c r="B13" s="14">
        <f>'P&amp;L Yr 2'!B11</f>
        <v>0</v>
      </c>
      <c r="C13" s="14">
        <f>'P&amp;L Yr 2'!C11</f>
        <v>0</v>
      </c>
      <c r="D13" s="14">
        <f>'P&amp;L Yr 2'!D11</f>
        <v>0</v>
      </c>
      <c r="E13" s="14">
        <f>'P&amp;L Yr 2'!E11</f>
        <v>0</v>
      </c>
      <c r="F13" s="14">
        <f>'P&amp;L Yr 2'!F11</f>
        <v>0</v>
      </c>
      <c r="G13" s="14">
        <f>'P&amp;L Yr 2'!G11</f>
        <v>0</v>
      </c>
      <c r="H13" s="14">
        <f>'P&amp;L Yr 2'!H11</f>
        <v>0</v>
      </c>
      <c r="I13" s="14">
        <f>'P&amp;L Yr 2'!I11</f>
        <v>0</v>
      </c>
      <c r="J13" s="14">
        <f>'P&amp;L Yr 2'!J11</f>
        <v>0</v>
      </c>
      <c r="K13" s="14">
        <f>'P&amp;L Yr 2'!K11</f>
        <v>0</v>
      </c>
      <c r="L13" s="14">
        <f>'P&amp;L Yr 2'!L11</f>
        <v>0</v>
      </c>
      <c r="M13" s="14">
        <f>'P&amp;L Yr 2'!M11</f>
        <v>0</v>
      </c>
      <c r="N13" s="14">
        <f t="shared" si="2"/>
        <v>0</v>
      </c>
      <c r="O13" s="5"/>
      <c r="P13" s="5"/>
      <c r="Q13" s="5"/>
    </row>
    <row r="14" spans="1:17" ht="12.75" customHeight="1">
      <c r="A14" s="11" t="str">
        <f>'P&amp;L Summary'!A15</f>
        <v>Credit Card Fees</v>
      </c>
      <c r="B14" s="14">
        <f>'P&amp;L Yr 2'!B12</f>
        <v>0</v>
      </c>
      <c r="C14" s="14">
        <f>'P&amp;L Yr 2'!C12</f>
        <v>0</v>
      </c>
      <c r="D14" s="14">
        <f>'P&amp;L Yr 2'!D12</f>
        <v>0</v>
      </c>
      <c r="E14" s="14">
        <f>'P&amp;L Yr 2'!E12</f>
        <v>0</v>
      </c>
      <c r="F14" s="14">
        <f>'P&amp;L Yr 2'!F12</f>
        <v>0</v>
      </c>
      <c r="G14" s="14">
        <f>'P&amp;L Yr 2'!G12</f>
        <v>0</v>
      </c>
      <c r="H14" s="14">
        <f>'P&amp;L Yr 2'!H12</f>
        <v>0</v>
      </c>
      <c r="I14" s="14">
        <f>'P&amp;L Yr 2'!I12</f>
        <v>0</v>
      </c>
      <c r="J14" s="14">
        <f>'P&amp;L Yr 2'!J12</f>
        <v>0</v>
      </c>
      <c r="K14" s="14">
        <f>'P&amp;L Yr 2'!K12</f>
        <v>0</v>
      </c>
      <c r="L14" s="14">
        <f>'P&amp;L Yr 2'!L12</f>
        <v>0</v>
      </c>
      <c r="M14" s="14">
        <f>'P&amp;L Yr 2'!M12</f>
        <v>0</v>
      </c>
      <c r="N14" s="14">
        <f t="shared" si="2"/>
        <v>0</v>
      </c>
      <c r="O14" s="5"/>
      <c r="P14" s="5"/>
      <c r="Q14" s="5"/>
    </row>
    <row r="15" spans="1:17" ht="12.75" customHeight="1">
      <c r="A15" s="11" t="str">
        <f>'P&amp;L Summary'!A16</f>
        <v>Bookkeeping/Payroll Service</v>
      </c>
      <c r="B15" s="14">
        <f>'P&amp;L Yr 2'!B13</f>
        <v>0</v>
      </c>
      <c r="C15" s="14">
        <f>'P&amp;L Yr 2'!C13</f>
        <v>0</v>
      </c>
      <c r="D15" s="14">
        <f>'P&amp;L Yr 2'!D13</f>
        <v>0</v>
      </c>
      <c r="E15" s="14">
        <f>'P&amp;L Yr 2'!E13</f>
        <v>0</v>
      </c>
      <c r="F15" s="14">
        <f>'P&amp;L Yr 2'!F13</f>
        <v>0</v>
      </c>
      <c r="G15" s="14">
        <f>'P&amp;L Yr 2'!G13</f>
        <v>0</v>
      </c>
      <c r="H15" s="14">
        <f>'P&amp;L Yr 2'!H13</f>
        <v>0</v>
      </c>
      <c r="I15" s="14">
        <f>'P&amp;L Yr 2'!I13</f>
        <v>0</v>
      </c>
      <c r="J15" s="14">
        <f>'P&amp;L Yr 2'!J13</f>
        <v>0</v>
      </c>
      <c r="K15" s="14">
        <f>'P&amp;L Yr 2'!K13</f>
        <v>0</v>
      </c>
      <c r="L15" s="14">
        <f>'P&amp;L Yr 2'!L13</f>
        <v>0</v>
      </c>
      <c r="M15" s="14">
        <f>'P&amp;L Yr 2'!M13</f>
        <v>0</v>
      </c>
      <c r="N15" s="14">
        <f t="shared" si="2"/>
        <v>0</v>
      </c>
      <c r="O15" s="5"/>
      <c r="P15" s="5"/>
      <c r="Q15" s="5"/>
    </row>
    <row r="16" spans="1:17" ht="12.75" customHeight="1">
      <c r="A16" s="11" t="str">
        <f>'P&amp;L Summary'!A17</f>
        <v>Insurance ( Liability, Health, Equipment)</v>
      </c>
      <c r="B16" s="14">
        <f>'P&amp;L Yr 2'!B14</f>
        <v>100</v>
      </c>
      <c r="C16" s="14">
        <f>'P&amp;L Yr 2'!C14</f>
        <v>100</v>
      </c>
      <c r="D16" s="14">
        <f>'P&amp;L Yr 2'!D14</f>
        <v>100</v>
      </c>
      <c r="E16" s="14">
        <f>'P&amp;L Yr 2'!E14</f>
        <v>100</v>
      </c>
      <c r="F16" s="14">
        <f>'P&amp;L Yr 2'!F14</f>
        <v>100</v>
      </c>
      <c r="G16" s="14">
        <f>'P&amp;L Yr 2'!G14</f>
        <v>100</v>
      </c>
      <c r="H16" s="14">
        <f>'P&amp;L Yr 2'!H14</f>
        <v>100</v>
      </c>
      <c r="I16" s="14">
        <f>'P&amp;L Yr 2'!I14</f>
        <v>100</v>
      </c>
      <c r="J16" s="14">
        <f>'P&amp;L Yr 2'!J14</f>
        <v>100</v>
      </c>
      <c r="K16" s="14">
        <f>'P&amp;L Yr 2'!K14</f>
        <v>100</v>
      </c>
      <c r="L16" s="14">
        <f>'P&amp;L Yr 2'!L14</f>
        <v>100</v>
      </c>
      <c r="M16" s="14">
        <f>'P&amp;L Yr 2'!M14</f>
        <v>100</v>
      </c>
      <c r="N16" s="14">
        <f t="shared" si="2"/>
        <v>1200</v>
      </c>
      <c r="O16" s="5"/>
      <c r="P16" s="5"/>
      <c r="Q16" s="5"/>
    </row>
    <row r="17" spans="1:17" ht="12.75" customHeight="1">
      <c r="A17" s="11" t="str">
        <f>'P&amp;L Summary'!A18</f>
        <v>Rent</v>
      </c>
      <c r="B17" s="14">
        <f>'P&amp;L Yr 2'!B15</f>
        <v>0</v>
      </c>
      <c r="C17" s="14">
        <f>'P&amp;L Yr 2'!C15</f>
        <v>0</v>
      </c>
      <c r="D17" s="14">
        <f>'P&amp;L Yr 2'!D15</f>
        <v>0</v>
      </c>
      <c r="E17" s="14">
        <f>'P&amp;L Yr 2'!E15</f>
        <v>0</v>
      </c>
      <c r="F17" s="14">
        <f>'P&amp;L Yr 2'!F15</f>
        <v>0</v>
      </c>
      <c r="G17" s="14">
        <f>'P&amp;L Yr 2'!G15</f>
        <v>0</v>
      </c>
      <c r="H17" s="14">
        <f>'P&amp;L Yr 2'!H15</f>
        <v>0</v>
      </c>
      <c r="I17" s="14">
        <f>'P&amp;L Yr 2'!I15</f>
        <v>0</v>
      </c>
      <c r="J17" s="14">
        <f>'P&amp;L Yr 2'!J15</f>
        <v>0</v>
      </c>
      <c r="K17" s="14">
        <f>'P&amp;L Yr 2'!K15</f>
        <v>0</v>
      </c>
      <c r="L17" s="14">
        <f>'P&amp;L Yr 2'!L15</f>
        <v>0</v>
      </c>
      <c r="M17" s="14">
        <f>'P&amp;L Yr 2'!M15</f>
        <v>0</v>
      </c>
      <c r="N17" s="14">
        <f t="shared" si="2"/>
        <v>0</v>
      </c>
      <c r="O17" s="5"/>
      <c r="P17" s="5"/>
      <c r="Q17" s="5"/>
    </row>
    <row r="18" spans="1:17" ht="12.75" customHeight="1">
      <c r="A18" s="11" t="str">
        <f>'P&amp;L Summary'!A19</f>
        <v>Meals &amp; Entertainment</v>
      </c>
      <c r="B18" s="14">
        <f>'P&amp;L Yr 2'!B16</f>
        <v>0</v>
      </c>
      <c r="C18" s="14">
        <f>'P&amp;L Yr 2'!C16</f>
        <v>0</v>
      </c>
      <c r="D18" s="14">
        <f>'P&amp;L Yr 2'!D16</f>
        <v>0</v>
      </c>
      <c r="E18" s="14">
        <f>'P&amp;L Yr 2'!E16</f>
        <v>0</v>
      </c>
      <c r="F18" s="14">
        <f>'P&amp;L Yr 2'!F16</f>
        <v>0</v>
      </c>
      <c r="G18" s="14">
        <f>'P&amp;L Yr 2'!G16</f>
        <v>0</v>
      </c>
      <c r="H18" s="14">
        <f>'P&amp;L Yr 2'!H16</f>
        <v>0</v>
      </c>
      <c r="I18" s="14">
        <f>'P&amp;L Yr 2'!I16</f>
        <v>0</v>
      </c>
      <c r="J18" s="14">
        <f>'P&amp;L Yr 2'!J16</f>
        <v>0</v>
      </c>
      <c r="K18" s="14">
        <f>'P&amp;L Yr 2'!K16</f>
        <v>0</v>
      </c>
      <c r="L18" s="14">
        <f>'P&amp;L Yr 2'!L16</f>
        <v>0</v>
      </c>
      <c r="M18" s="14">
        <f>'P&amp;L Yr 2'!M16</f>
        <v>0</v>
      </c>
      <c r="N18" s="14">
        <f t="shared" si="2"/>
        <v>0</v>
      </c>
      <c r="O18" s="5"/>
      <c r="P18" s="5"/>
      <c r="Q18" s="5"/>
    </row>
    <row r="19" spans="1:17" ht="12.75" customHeight="1">
      <c r="A19" s="11" t="str">
        <f>'P&amp;L Summary'!A20</f>
        <v>Office Expense</v>
      </c>
      <c r="B19" s="14">
        <f>'P&amp;L Yr 2'!B17</f>
        <v>100</v>
      </c>
      <c r="C19" s="14">
        <f>'P&amp;L Yr 2'!C17</f>
        <v>100</v>
      </c>
      <c r="D19" s="14">
        <f>'P&amp;L Yr 2'!D17</f>
        <v>100</v>
      </c>
      <c r="E19" s="14">
        <f>'P&amp;L Yr 2'!E17</f>
        <v>100</v>
      </c>
      <c r="F19" s="14">
        <f>'P&amp;L Yr 2'!F17</f>
        <v>100</v>
      </c>
      <c r="G19" s="14">
        <f>'P&amp;L Yr 2'!G17</f>
        <v>100</v>
      </c>
      <c r="H19" s="14">
        <f>'P&amp;L Yr 2'!H17</f>
        <v>100</v>
      </c>
      <c r="I19" s="14">
        <f>'P&amp;L Yr 2'!I17</f>
        <v>100</v>
      </c>
      <c r="J19" s="14">
        <f>'P&amp;L Yr 2'!J17</f>
        <v>100</v>
      </c>
      <c r="K19" s="14">
        <f>'P&amp;L Yr 2'!K17</f>
        <v>100</v>
      </c>
      <c r="L19" s="14">
        <f>'P&amp;L Yr 2'!L17</f>
        <v>100</v>
      </c>
      <c r="M19" s="14">
        <f>'P&amp;L Yr 2'!M17</f>
        <v>100</v>
      </c>
      <c r="N19" s="14">
        <f t="shared" si="2"/>
        <v>1200</v>
      </c>
      <c r="O19" s="5"/>
      <c r="P19" s="5"/>
      <c r="Q19" s="5"/>
    </row>
    <row r="20" spans="1:17" ht="12.75" customHeight="1">
      <c r="A20" s="11" t="str">
        <f>'P&amp;L Summary'!A21</f>
        <v>Postage &amp; Shipping</v>
      </c>
      <c r="B20" s="14">
        <f>'P&amp;L Yr 2'!B18</f>
        <v>0</v>
      </c>
      <c r="C20" s="14">
        <f>'P&amp;L Yr 2'!C18</f>
        <v>0</v>
      </c>
      <c r="D20" s="14">
        <f>'P&amp;L Yr 2'!D18</f>
        <v>0</v>
      </c>
      <c r="E20" s="14">
        <f>'P&amp;L Yr 2'!E18</f>
        <v>0</v>
      </c>
      <c r="F20" s="14">
        <f>'P&amp;L Yr 2'!F18</f>
        <v>0</v>
      </c>
      <c r="G20" s="14">
        <f>'P&amp;L Yr 2'!G18</f>
        <v>0</v>
      </c>
      <c r="H20" s="14">
        <f>'P&amp;L Yr 2'!H18</f>
        <v>0</v>
      </c>
      <c r="I20" s="14">
        <f>'P&amp;L Yr 2'!I18</f>
        <v>0</v>
      </c>
      <c r="J20" s="14">
        <f>'P&amp;L Yr 2'!J18</f>
        <v>0</v>
      </c>
      <c r="K20" s="14">
        <f>'P&amp;L Yr 2'!K18</f>
        <v>0</v>
      </c>
      <c r="L20" s="14">
        <f>'P&amp;L Yr 2'!L18</f>
        <v>0</v>
      </c>
      <c r="M20" s="14">
        <f>'P&amp;L Yr 2'!M18</f>
        <v>0</v>
      </c>
      <c r="N20" s="14">
        <f t="shared" si="2"/>
        <v>0</v>
      </c>
      <c r="O20" s="5"/>
      <c r="P20" s="5"/>
      <c r="Q20" s="5"/>
    </row>
    <row r="21" spans="1:17" ht="12.75" customHeight="1">
      <c r="A21" s="11" t="str">
        <f>'P&amp;L Summary'!A22</f>
        <v>Payroll &amp; Payroll Taxes (Incl. owners)</v>
      </c>
      <c r="B21" s="14">
        <f>'P&amp;L Yr 2'!B19</f>
        <v>0</v>
      </c>
      <c r="C21" s="14">
        <f>'P&amp;L Yr 2'!C19</f>
        <v>0</v>
      </c>
      <c r="D21" s="14">
        <f>'P&amp;L Yr 2'!D19</f>
        <v>0</v>
      </c>
      <c r="E21" s="14">
        <f>'P&amp;L Yr 2'!E19</f>
        <v>0</v>
      </c>
      <c r="F21" s="14">
        <f>'P&amp;L Yr 2'!F19</f>
        <v>0</v>
      </c>
      <c r="G21" s="14">
        <f>'P&amp;L Yr 2'!G19</f>
        <v>0</v>
      </c>
      <c r="H21" s="14">
        <f>'P&amp;L Yr 2'!H19</f>
        <v>0</v>
      </c>
      <c r="I21" s="14">
        <f>'P&amp;L Yr 2'!I19</f>
        <v>0</v>
      </c>
      <c r="J21" s="14">
        <f>'P&amp;L Yr 2'!J19</f>
        <v>0</v>
      </c>
      <c r="K21" s="14">
        <f>'P&amp;L Yr 2'!K19</f>
        <v>0</v>
      </c>
      <c r="L21" s="14">
        <f>'P&amp;L Yr 2'!L19</f>
        <v>0</v>
      </c>
      <c r="M21" s="14">
        <f>'P&amp;L Yr 2'!M19</f>
        <v>0</v>
      </c>
      <c r="N21" s="14">
        <f t="shared" si="2"/>
        <v>0</v>
      </c>
      <c r="O21" s="5"/>
      <c r="P21" s="5"/>
      <c r="Q21" s="5"/>
    </row>
    <row r="22" spans="1:17" ht="12.75" customHeight="1">
      <c r="A22" s="11" t="str">
        <f>'P&amp;L Summary'!A23</f>
        <v>Web Developer</v>
      </c>
      <c r="B22" s="14">
        <f>'P&amp;L Yr 2'!B20</f>
        <v>0</v>
      </c>
      <c r="C22" s="14">
        <f>'P&amp;L Yr 2'!C20</f>
        <v>0</v>
      </c>
      <c r="D22" s="14">
        <f>'P&amp;L Yr 2'!D20</f>
        <v>0</v>
      </c>
      <c r="E22" s="14">
        <f>'P&amp;L Yr 2'!E20</f>
        <v>0</v>
      </c>
      <c r="F22" s="14">
        <f>'P&amp;L Yr 2'!F20</f>
        <v>0</v>
      </c>
      <c r="G22" s="14">
        <f>'P&amp;L Yr 2'!G20</f>
        <v>0</v>
      </c>
      <c r="H22" s="14">
        <f>'P&amp;L Yr 2'!H20</f>
        <v>0</v>
      </c>
      <c r="I22" s="14">
        <f>'P&amp;L Yr 2'!I20</f>
        <v>0</v>
      </c>
      <c r="J22" s="14">
        <f>'P&amp;L Yr 2'!J20</f>
        <v>0</v>
      </c>
      <c r="K22" s="14">
        <f>'P&amp;L Yr 2'!K20</f>
        <v>0</v>
      </c>
      <c r="L22" s="14">
        <f>'P&amp;L Yr 2'!L20</f>
        <v>0</v>
      </c>
      <c r="M22" s="14">
        <f>'P&amp;L Yr 2'!M20</f>
        <v>0</v>
      </c>
      <c r="N22" s="14">
        <f t="shared" si="2"/>
        <v>0</v>
      </c>
      <c r="O22" s="5"/>
      <c r="P22" s="5"/>
      <c r="Q22" s="5"/>
    </row>
    <row r="23" spans="1:17" ht="12.75" customHeight="1">
      <c r="A23" s="11" t="str">
        <f>'P&amp;L Summary'!A24</f>
        <v>Repairs/Maintenance</v>
      </c>
      <c r="B23" s="14">
        <f>'P&amp;L Yr 2'!B21</f>
        <v>0</v>
      </c>
      <c r="C23" s="14">
        <f>'P&amp;L Yr 2'!C21</f>
        <v>0</v>
      </c>
      <c r="D23" s="14">
        <f>'P&amp;L Yr 2'!D21</f>
        <v>0</v>
      </c>
      <c r="E23" s="14">
        <f>'P&amp;L Yr 2'!E21</f>
        <v>0</v>
      </c>
      <c r="F23" s="14">
        <f>'P&amp;L Yr 2'!F21</f>
        <v>0</v>
      </c>
      <c r="G23" s="14">
        <f>'P&amp;L Yr 2'!G21</f>
        <v>0</v>
      </c>
      <c r="H23" s="14">
        <f>'P&amp;L Yr 2'!H21</f>
        <v>0</v>
      </c>
      <c r="I23" s="14">
        <f>'P&amp;L Yr 2'!I21</f>
        <v>0</v>
      </c>
      <c r="J23" s="14">
        <f>'P&amp;L Yr 2'!J21</f>
        <v>0</v>
      </c>
      <c r="K23" s="14">
        <f>'P&amp;L Yr 2'!K21</f>
        <v>0</v>
      </c>
      <c r="L23" s="14">
        <f>'P&amp;L Yr 2'!L21</f>
        <v>0</v>
      </c>
      <c r="M23" s="14">
        <f>'P&amp;L Yr 2'!M21</f>
        <v>0</v>
      </c>
      <c r="N23" s="14">
        <f t="shared" si="2"/>
        <v>0</v>
      </c>
      <c r="O23" s="5"/>
      <c r="P23" s="5"/>
      <c r="Q23" s="5"/>
    </row>
    <row r="24" spans="1:17" ht="12.75" customHeight="1">
      <c r="A24" s="11" t="str">
        <f>'P&amp;L Summary'!A25</f>
        <v>Equipment</v>
      </c>
      <c r="B24" s="14">
        <f>'P&amp;L Yr 2'!B22</f>
        <v>0</v>
      </c>
      <c r="C24" s="14">
        <f>'P&amp;L Yr 2'!C22</f>
        <v>0</v>
      </c>
      <c r="D24" s="14">
        <f>'P&amp;L Yr 2'!D22</f>
        <v>0</v>
      </c>
      <c r="E24" s="14">
        <f>'P&amp;L Yr 2'!E22</f>
        <v>0</v>
      </c>
      <c r="F24" s="14">
        <f>'P&amp;L Yr 2'!F22</f>
        <v>0</v>
      </c>
      <c r="G24" s="14">
        <f>'P&amp;L Yr 2'!G22</f>
        <v>0</v>
      </c>
      <c r="H24" s="14">
        <f>'P&amp;L Yr 2'!H22</f>
        <v>0</v>
      </c>
      <c r="I24" s="14">
        <f>'P&amp;L Yr 2'!I22</f>
        <v>0</v>
      </c>
      <c r="J24" s="14">
        <f>'P&amp;L Yr 2'!J22</f>
        <v>0</v>
      </c>
      <c r="K24" s="14">
        <f>'P&amp;L Yr 2'!K22</f>
        <v>0</v>
      </c>
      <c r="L24" s="14">
        <f>'P&amp;L Yr 2'!L22</f>
        <v>0</v>
      </c>
      <c r="M24" s="14">
        <f>'P&amp;L Yr 2'!M22</f>
        <v>0</v>
      </c>
      <c r="N24" s="14">
        <f t="shared" si="2"/>
        <v>0</v>
      </c>
      <c r="O24" s="5"/>
      <c r="P24" s="5"/>
      <c r="Q24" s="5"/>
    </row>
    <row r="25" spans="1:17" ht="12.75" customHeight="1">
      <c r="A25" s="11" t="str">
        <f>'P&amp;L Summary'!A26</f>
        <v>Dues &amp; Subscriptions</v>
      </c>
      <c r="B25" s="14">
        <f>'P&amp;L Yr 2'!B23</f>
        <v>0</v>
      </c>
      <c r="C25" s="14">
        <f>'P&amp;L Yr 2'!C23</f>
        <v>0</v>
      </c>
      <c r="D25" s="14">
        <f>'P&amp;L Yr 2'!D23</f>
        <v>0</v>
      </c>
      <c r="E25" s="14">
        <f>'P&amp;L Yr 2'!E23</f>
        <v>0</v>
      </c>
      <c r="F25" s="14">
        <f>'P&amp;L Yr 2'!F23</f>
        <v>0</v>
      </c>
      <c r="G25" s="14">
        <f>'P&amp;L Yr 2'!G23</f>
        <v>0</v>
      </c>
      <c r="H25" s="14">
        <f>'P&amp;L Yr 2'!H23</f>
        <v>0</v>
      </c>
      <c r="I25" s="14">
        <f>'P&amp;L Yr 2'!I23</f>
        <v>0</v>
      </c>
      <c r="J25" s="14">
        <f>'P&amp;L Yr 2'!J23</f>
        <v>0</v>
      </c>
      <c r="K25" s="14">
        <f>'P&amp;L Yr 2'!K23</f>
        <v>0</v>
      </c>
      <c r="L25" s="14">
        <f>'P&amp;L Yr 2'!L23</f>
        <v>0</v>
      </c>
      <c r="M25" s="14">
        <f>'P&amp;L Yr 2'!M23</f>
        <v>0</v>
      </c>
      <c r="N25" s="14">
        <f t="shared" si="2"/>
        <v>0</v>
      </c>
      <c r="O25" s="5"/>
      <c r="P25" s="5"/>
      <c r="Q25" s="5"/>
    </row>
    <row r="26" spans="1:17" ht="12.75" customHeight="1">
      <c r="A26" s="11" t="str">
        <f>'P&amp;L Summary'!A27</f>
        <v xml:space="preserve">Programming license </v>
      </c>
      <c r="B26" s="14">
        <f>'P&amp;L Yr 2'!B24</f>
        <v>66.666666666666671</v>
      </c>
      <c r="C26" s="14">
        <f>'P&amp;L Yr 2'!C24</f>
        <v>66.666666666666671</v>
      </c>
      <c r="D26" s="14">
        <f>'P&amp;L Yr 2'!D24</f>
        <v>66.666666666666671</v>
      </c>
      <c r="E26" s="14">
        <f>'P&amp;L Yr 2'!E24</f>
        <v>66.666666666666671</v>
      </c>
      <c r="F26" s="14">
        <f>'P&amp;L Yr 2'!F24</f>
        <v>66.666666666666671</v>
      </c>
      <c r="G26" s="14">
        <f>'P&amp;L Yr 2'!G24</f>
        <v>66.666666666666671</v>
      </c>
      <c r="H26" s="14">
        <f>'P&amp;L Yr 2'!H24</f>
        <v>66.666666666666671</v>
      </c>
      <c r="I26" s="14">
        <f>'P&amp;L Yr 2'!I24</f>
        <v>66.666666666666671</v>
      </c>
      <c r="J26" s="14">
        <f>'P&amp;L Yr 2'!J24</f>
        <v>66.666666666666671</v>
      </c>
      <c r="K26" s="14">
        <f>'P&amp;L Yr 2'!K24</f>
        <v>66.666666666666671</v>
      </c>
      <c r="L26" s="14">
        <f>'P&amp;L Yr 2'!L24</f>
        <v>66.666666666666671</v>
      </c>
      <c r="M26" s="14">
        <f>'P&amp;L Yr 2'!M24</f>
        <v>66.666666666666671</v>
      </c>
      <c r="N26" s="14">
        <f t="shared" si="2"/>
        <v>799.99999999999989</v>
      </c>
      <c r="O26" s="5"/>
      <c r="P26" s="5"/>
      <c r="Q26" s="5"/>
    </row>
    <row r="27" spans="1:17" ht="12.75" customHeight="1">
      <c r="A27" s="11" t="str">
        <f>'P&amp;L Summary'!A28</f>
        <v>Telephone and Internet</v>
      </c>
      <c r="B27" s="14">
        <f>'P&amp;L Yr 2'!B25</f>
        <v>100</v>
      </c>
      <c r="C27" s="14">
        <f>'P&amp;L Yr 2'!C25</f>
        <v>100</v>
      </c>
      <c r="D27" s="14">
        <f>'P&amp;L Yr 2'!D25</f>
        <v>100</v>
      </c>
      <c r="E27" s="14">
        <f>'P&amp;L Yr 2'!E25</f>
        <v>100</v>
      </c>
      <c r="F27" s="14">
        <f>'P&amp;L Yr 2'!F25</f>
        <v>100</v>
      </c>
      <c r="G27" s="14">
        <f>'P&amp;L Yr 2'!G25</f>
        <v>100</v>
      </c>
      <c r="H27" s="14">
        <f>'P&amp;L Yr 2'!H25</f>
        <v>100</v>
      </c>
      <c r="I27" s="14">
        <f>'P&amp;L Yr 2'!I25</f>
        <v>100</v>
      </c>
      <c r="J27" s="14">
        <f>'P&amp;L Yr 2'!J25</f>
        <v>100</v>
      </c>
      <c r="K27" s="14">
        <f>'P&amp;L Yr 2'!K25</f>
        <v>100</v>
      </c>
      <c r="L27" s="14">
        <f>'P&amp;L Yr 2'!L25</f>
        <v>100</v>
      </c>
      <c r="M27" s="14">
        <f>'P&amp;L Yr 2'!M25</f>
        <v>100</v>
      </c>
      <c r="N27" s="14">
        <f t="shared" si="2"/>
        <v>1200</v>
      </c>
      <c r="O27" s="5"/>
      <c r="P27" s="5"/>
      <c r="Q27" s="5"/>
    </row>
    <row r="28" spans="1:17" ht="12.75" customHeight="1">
      <c r="A28" s="11" t="str">
        <f>'P&amp;L Summary'!A29</f>
        <v>Property Taxes &amp; Common Charges</v>
      </c>
      <c r="B28" s="14">
        <f>'P&amp;L Yr 2'!B26</f>
        <v>0</v>
      </c>
      <c r="C28" s="14">
        <f>'P&amp;L Yr 2'!C26</f>
        <v>0</v>
      </c>
      <c r="D28" s="14">
        <f>'P&amp;L Yr 2'!D26</f>
        <v>0</v>
      </c>
      <c r="E28" s="14">
        <f>'P&amp;L Yr 2'!E26</f>
        <v>0</v>
      </c>
      <c r="F28" s="14">
        <f>'P&amp;L Yr 2'!F26</f>
        <v>0</v>
      </c>
      <c r="G28" s="14">
        <f>'P&amp;L Yr 2'!G26</f>
        <v>0</v>
      </c>
      <c r="H28" s="14">
        <f>'P&amp;L Yr 2'!H26</f>
        <v>0</v>
      </c>
      <c r="I28" s="14">
        <f>'P&amp;L Yr 2'!I26</f>
        <v>0</v>
      </c>
      <c r="J28" s="14">
        <f>'P&amp;L Yr 2'!J26</f>
        <v>0</v>
      </c>
      <c r="K28" s="14">
        <f>'P&amp;L Yr 2'!K26</f>
        <v>0</v>
      </c>
      <c r="L28" s="14">
        <f>'P&amp;L Yr 2'!L26</f>
        <v>0</v>
      </c>
      <c r="M28" s="14">
        <f>'P&amp;L Yr 2'!M26</f>
        <v>0</v>
      </c>
      <c r="N28" s="14">
        <f t="shared" si="2"/>
        <v>0</v>
      </c>
      <c r="O28" s="5"/>
      <c r="P28" s="5"/>
      <c r="Q28" s="5"/>
    </row>
    <row r="29" spans="1:17" ht="12.75" customHeight="1">
      <c r="A29" s="11" t="str">
        <f>'P&amp;L Summary'!A30</f>
        <v>Car &amp; Truck Expense</v>
      </c>
      <c r="B29" s="14">
        <f>'P&amp;L Yr 2'!B27</f>
        <v>0</v>
      </c>
      <c r="C29" s="14">
        <f>'P&amp;L Yr 2'!C27</f>
        <v>0</v>
      </c>
      <c r="D29" s="14">
        <f>'P&amp;L Yr 2'!D27</f>
        <v>0</v>
      </c>
      <c r="E29" s="14">
        <f>'P&amp;L Yr 2'!E27</f>
        <v>0</v>
      </c>
      <c r="F29" s="14">
        <f>'P&amp;L Yr 2'!F27</f>
        <v>0</v>
      </c>
      <c r="G29" s="14">
        <f>'P&amp;L Yr 2'!G27</f>
        <v>0</v>
      </c>
      <c r="H29" s="14">
        <f>'P&amp;L Yr 2'!H27</f>
        <v>0</v>
      </c>
      <c r="I29" s="14">
        <f>'P&amp;L Yr 2'!I27</f>
        <v>0</v>
      </c>
      <c r="J29" s="14">
        <f>'P&amp;L Yr 2'!J27</f>
        <v>0</v>
      </c>
      <c r="K29" s="14">
        <f>'P&amp;L Yr 2'!K27</f>
        <v>0</v>
      </c>
      <c r="L29" s="14">
        <f>'P&amp;L Yr 2'!L27</f>
        <v>0</v>
      </c>
      <c r="M29" s="14">
        <f>'P&amp;L Yr 2'!M27</f>
        <v>0</v>
      </c>
      <c r="N29" s="14">
        <f t="shared" si="2"/>
        <v>0</v>
      </c>
      <c r="O29" s="5"/>
      <c r="P29" s="5"/>
      <c r="Q29" s="5"/>
    </row>
    <row r="30" spans="1:17" ht="12.75" customHeight="1">
      <c r="A30" s="11" t="str">
        <f>'P&amp;L Summary'!A31</f>
        <v>Travel</v>
      </c>
      <c r="B30" s="14">
        <f>'P&amp;L Yr 2'!B28</f>
        <v>227.08333333333334</v>
      </c>
      <c r="C30" s="14">
        <f>'P&amp;L Yr 2'!C28</f>
        <v>227.08333333333334</v>
      </c>
      <c r="D30" s="14">
        <f>'P&amp;L Yr 2'!D28</f>
        <v>227.08333333333334</v>
      </c>
      <c r="E30" s="14">
        <f>'P&amp;L Yr 2'!E28</f>
        <v>227.08333333333334</v>
      </c>
      <c r="F30" s="14">
        <f>'P&amp;L Yr 2'!F28</f>
        <v>227.08333333333334</v>
      </c>
      <c r="G30" s="14">
        <f>'P&amp;L Yr 2'!G28</f>
        <v>227.08333333333334</v>
      </c>
      <c r="H30" s="14">
        <f>'P&amp;L Yr 2'!H28</f>
        <v>227.08333333333334</v>
      </c>
      <c r="I30" s="14">
        <f>'P&amp;L Yr 2'!I28</f>
        <v>227.08333333333334</v>
      </c>
      <c r="J30" s="14">
        <f>'P&amp;L Yr 2'!J28</f>
        <v>227.08333333333334</v>
      </c>
      <c r="K30" s="14">
        <f>'P&amp;L Yr 2'!K28</f>
        <v>227.08333333333334</v>
      </c>
      <c r="L30" s="14">
        <f>'P&amp;L Yr 2'!L28</f>
        <v>227.08333333333334</v>
      </c>
      <c r="M30" s="14">
        <f>'P&amp;L Yr 2'!M28</f>
        <v>227.08333333333334</v>
      </c>
      <c r="N30" s="14">
        <f t="shared" si="2"/>
        <v>2725</v>
      </c>
      <c r="O30" s="5"/>
      <c r="P30" s="5"/>
      <c r="Q30" s="5"/>
    </row>
    <row r="31" spans="1:17" ht="12.75" customHeight="1">
      <c r="A31" s="11" t="str">
        <f>'P&amp;L Summary'!A32</f>
        <v>Utilities (Heat &amp; Electric)</v>
      </c>
      <c r="B31" s="14">
        <f>'P&amp;L Yr 2'!B29</f>
        <v>0</v>
      </c>
      <c r="C31" s="14">
        <f>'P&amp;L Yr 2'!C29</f>
        <v>0</v>
      </c>
      <c r="D31" s="14">
        <f>'P&amp;L Yr 2'!D29</f>
        <v>0</v>
      </c>
      <c r="E31" s="14">
        <f>'P&amp;L Yr 2'!E29</f>
        <v>0</v>
      </c>
      <c r="F31" s="14">
        <f>'P&amp;L Yr 2'!F29</f>
        <v>0</v>
      </c>
      <c r="G31" s="14">
        <f>'P&amp;L Yr 2'!G29</f>
        <v>0</v>
      </c>
      <c r="H31" s="14">
        <f>'P&amp;L Yr 2'!H29</f>
        <v>0</v>
      </c>
      <c r="I31" s="14">
        <f>'P&amp;L Yr 2'!I29</f>
        <v>0</v>
      </c>
      <c r="J31" s="14">
        <f>'P&amp;L Yr 2'!J29</f>
        <v>0</v>
      </c>
      <c r="K31" s="14">
        <f>'P&amp;L Yr 2'!K29</f>
        <v>0</v>
      </c>
      <c r="L31" s="14">
        <f>'P&amp;L Yr 2'!L29</f>
        <v>0</v>
      </c>
      <c r="M31" s="14">
        <f>'P&amp;L Yr 2'!M29</f>
        <v>0</v>
      </c>
      <c r="N31" s="14">
        <f t="shared" si="2"/>
        <v>0</v>
      </c>
      <c r="O31" s="5"/>
      <c r="P31" s="5"/>
      <c r="Q31" s="5"/>
    </row>
    <row r="32" spans="1:17" ht="12.75" customHeight="1">
      <c r="A32" s="11" t="str">
        <f>'P&amp;L Summary'!A33</f>
        <v>Sanitation</v>
      </c>
      <c r="B32" s="14">
        <f>'P&amp;L Yr 2'!B30</f>
        <v>0</v>
      </c>
      <c r="C32" s="14">
        <f>'P&amp;L Yr 2'!C30</f>
        <v>0</v>
      </c>
      <c r="D32" s="14">
        <f>'P&amp;L Yr 2'!D30</f>
        <v>0</v>
      </c>
      <c r="E32" s="14">
        <f>'P&amp;L Yr 2'!E30</f>
        <v>0</v>
      </c>
      <c r="F32" s="14">
        <f>'P&amp;L Yr 2'!F30</f>
        <v>0</v>
      </c>
      <c r="G32" s="14">
        <f>'P&amp;L Yr 2'!G30</f>
        <v>0</v>
      </c>
      <c r="H32" s="14">
        <f>'P&amp;L Yr 2'!H30</f>
        <v>0</v>
      </c>
      <c r="I32" s="14">
        <f>'P&amp;L Yr 2'!I30</f>
        <v>0</v>
      </c>
      <c r="J32" s="14">
        <f>'P&amp;L Yr 2'!J30</f>
        <v>0</v>
      </c>
      <c r="K32" s="14">
        <f>'P&amp;L Yr 2'!K30</f>
        <v>0</v>
      </c>
      <c r="L32" s="14">
        <f>'P&amp;L Yr 2'!L30</f>
        <v>0</v>
      </c>
      <c r="M32" s="14">
        <f>'P&amp;L Yr 2'!M30</f>
        <v>0</v>
      </c>
      <c r="N32" s="14">
        <f t="shared" si="2"/>
        <v>0</v>
      </c>
      <c r="O32" s="5"/>
      <c r="P32" s="5"/>
      <c r="Q32" s="5"/>
    </row>
    <row r="33" spans="1:17" ht="12.75" customHeight="1">
      <c r="A33" s="11" t="str">
        <f>'P&amp;L Summary'!A34</f>
        <v>Depreciation/Amortization</v>
      </c>
      <c r="B33" s="14">
        <f>'P&amp;L Yr 2'!B31</f>
        <v>0</v>
      </c>
      <c r="C33" s="14">
        <f>'P&amp;L Yr 2'!C31</f>
        <v>0</v>
      </c>
      <c r="D33" s="14">
        <f>'P&amp;L Yr 2'!D31</f>
        <v>0</v>
      </c>
      <c r="E33" s="14">
        <f>'P&amp;L Yr 2'!E31</f>
        <v>0</v>
      </c>
      <c r="F33" s="14">
        <f>'P&amp;L Yr 2'!F31</f>
        <v>0</v>
      </c>
      <c r="G33" s="14">
        <f>'P&amp;L Yr 2'!G31</f>
        <v>0</v>
      </c>
      <c r="H33" s="14">
        <f>'P&amp;L Yr 2'!H31</f>
        <v>0</v>
      </c>
      <c r="I33" s="14">
        <f>'P&amp;L Yr 2'!I31</f>
        <v>0</v>
      </c>
      <c r="J33" s="14">
        <f>'P&amp;L Yr 2'!J31</f>
        <v>0</v>
      </c>
      <c r="K33" s="14">
        <f>'P&amp;L Yr 2'!K31</f>
        <v>0</v>
      </c>
      <c r="L33" s="14">
        <f>'P&amp;L Yr 2'!L31</f>
        <v>0</v>
      </c>
      <c r="M33" s="14">
        <f>'P&amp;L Yr 2'!M31</f>
        <v>0</v>
      </c>
      <c r="N33" s="14">
        <f t="shared" si="2"/>
        <v>0</v>
      </c>
      <c r="O33" s="5"/>
      <c r="P33" s="5"/>
      <c r="Q33" s="5"/>
    </row>
    <row r="34" spans="1:17" ht="12.75" customHeight="1">
      <c r="A34" s="11" t="str">
        <f>'P&amp;L Summary'!A35</f>
        <v>Taxes &amp; Licenses</v>
      </c>
      <c r="B34" s="14">
        <f>'P&amp;L Yr 2'!B32</f>
        <v>0</v>
      </c>
      <c r="C34" s="14">
        <f>'P&amp;L Yr 2'!C32</f>
        <v>0</v>
      </c>
      <c r="D34" s="14">
        <f>'P&amp;L Yr 2'!D32</f>
        <v>0</v>
      </c>
      <c r="E34" s="14">
        <f>'P&amp;L Yr 2'!E32</f>
        <v>0</v>
      </c>
      <c r="F34" s="14">
        <f>'P&amp;L Yr 2'!F32</f>
        <v>0</v>
      </c>
      <c r="G34" s="14">
        <f>'P&amp;L Yr 2'!G32</f>
        <v>0</v>
      </c>
      <c r="H34" s="14">
        <f>'P&amp;L Yr 2'!H32</f>
        <v>0</v>
      </c>
      <c r="I34" s="14">
        <f>'P&amp;L Yr 2'!I32</f>
        <v>0</v>
      </c>
      <c r="J34" s="14">
        <f>'P&amp;L Yr 2'!J32</f>
        <v>0</v>
      </c>
      <c r="K34" s="14">
        <f>'P&amp;L Yr 2'!K32</f>
        <v>0</v>
      </c>
      <c r="L34" s="14">
        <f>'P&amp;L Yr 2'!L32</f>
        <v>0</v>
      </c>
      <c r="M34" s="14">
        <f>'P&amp;L Yr 2'!M32</f>
        <v>0</v>
      </c>
      <c r="N34" s="14">
        <f t="shared" si="2"/>
        <v>0</v>
      </c>
      <c r="O34" s="5"/>
      <c r="P34" s="5"/>
      <c r="Q34" s="5"/>
    </row>
    <row r="35" spans="1:17" ht="12.75" customHeight="1">
      <c r="A35" s="11" t="str">
        <f>'P&amp;L Summary'!A36</f>
        <v>Interest</v>
      </c>
      <c r="B35" s="14">
        <f>'P&amp;L Yr 2'!B33</f>
        <v>0</v>
      </c>
      <c r="C35" s="14">
        <f>'P&amp;L Yr 2'!C33</f>
        <v>0</v>
      </c>
      <c r="D35" s="14">
        <f>'P&amp;L Yr 2'!D33</f>
        <v>0</v>
      </c>
      <c r="E35" s="14">
        <f>'P&amp;L Yr 2'!E33</f>
        <v>0</v>
      </c>
      <c r="F35" s="14">
        <f>'P&amp;L Yr 2'!F33</f>
        <v>0</v>
      </c>
      <c r="G35" s="14">
        <f>'P&amp;L Yr 2'!G33</f>
        <v>0</v>
      </c>
      <c r="H35" s="14">
        <f>'P&amp;L Yr 2'!H33</f>
        <v>0</v>
      </c>
      <c r="I35" s="14">
        <f>'P&amp;L Yr 2'!I33</f>
        <v>0</v>
      </c>
      <c r="J35" s="14">
        <f>'P&amp;L Yr 2'!J33</f>
        <v>0</v>
      </c>
      <c r="K35" s="14">
        <f>'P&amp;L Yr 2'!K33</f>
        <v>0</v>
      </c>
      <c r="L35" s="14">
        <f>'P&amp;L Yr 2'!L33</f>
        <v>0</v>
      </c>
      <c r="M35" s="14">
        <f>'P&amp;L Yr 2'!M33</f>
        <v>0</v>
      </c>
      <c r="N35" s="14">
        <f t="shared" si="2"/>
        <v>0</v>
      </c>
      <c r="O35" s="5"/>
      <c r="P35" s="5"/>
      <c r="Q35" s="5"/>
    </row>
    <row r="36" spans="1:17" ht="12.75" customHeight="1">
      <c r="A36" s="11" t="str">
        <f>'P&amp;L Summary'!A37</f>
        <v>Misc.</v>
      </c>
      <c r="B36" s="15">
        <f>'P&amp;L Yr 2'!B34</f>
        <v>0</v>
      </c>
      <c r="C36" s="15">
        <f>'P&amp;L Yr 2'!C34</f>
        <v>0</v>
      </c>
      <c r="D36" s="15">
        <f>'P&amp;L Yr 2'!D34</f>
        <v>0</v>
      </c>
      <c r="E36" s="15">
        <f>'P&amp;L Yr 2'!E34</f>
        <v>0</v>
      </c>
      <c r="F36" s="15">
        <f>'P&amp;L Yr 2'!F34</f>
        <v>0</v>
      </c>
      <c r="G36" s="15">
        <f>'P&amp;L Yr 2'!G34</f>
        <v>0</v>
      </c>
      <c r="H36" s="15">
        <f>'P&amp;L Yr 2'!H34</f>
        <v>0</v>
      </c>
      <c r="I36" s="15">
        <f>'P&amp;L Yr 2'!I34</f>
        <v>0</v>
      </c>
      <c r="J36" s="15">
        <f>'P&amp;L Yr 2'!J34</f>
        <v>0</v>
      </c>
      <c r="K36" s="15">
        <f>'P&amp;L Yr 2'!K34</f>
        <v>0</v>
      </c>
      <c r="L36" s="15">
        <f>'P&amp;L Yr 2'!L34</f>
        <v>0</v>
      </c>
      <c r="M36" s="15">
        <f>'P&amp;L Yr 2'!M34</f>
        <v>0</v>
      </c>
      <c r="N36" s="15">
        <f t="shared" si="2"/>
        <v>0</v>
      </c>
      <c r="O36" s="5"/>
      <c r="P36" s="5"/>
      <c r="Q36" s="5"/>
    </row>
    <row r="37" spans="1:17" ht="12.75" customHeight="1">
      <c r="A37" s="38" t="s">
        <v>55</v>
      </c>
      <c r="B37" s="17">
        <f t="shared" ref="B37:M37" si="3">SUM(B10:B36)</f>
        <v>1127.0833333333333</v>
      </c>
      <c r="C37" s="17">
        <f t="shared" si="3"/>
        <v>1127.0833333333333</v>
      </c>
      <c r="D37" s="17">
        <f t="shared" si="3"/>
        <v>1127.0833333333333</v>
      </c>
      <c r="E37" s="17">
        <f t="shared" si="3"/>
        <v>1127.0833333333333</v>
      </c>
      <c r="F37" s="17">
        <f t="shared" si="3"/>
        <v>1127.0833333333333</v>
      </c>
      <c r="G37" s="17">
        <f t="shared" si="3"/>
        <v>1127.0833333333333</v>
      </c>
      <c r="H37" s="17">
        <f t="shared" si="3"/>
        <v>1127.0833333333333</v>
      </c>
      <c r="I37" s="17">
        <f t="shared" si="3"/>
        <v>1127.0833333333333</v>
      </c>
      <c r="J37" s="17">
        <f t="shared" si="3"/>
        <v>1127.0833333333333</v>
      </c>
      <c r="K37" s="17">
        <f t="shared" si="3"/>
        <v>1127.0833333333333</v>
      </c>
      <c r="L37" s="17">
        <f t="shared" si="3"/>
        <v>1127.0833333333333</v>
      </c>
      <c r="M37" s="17">
        <f t="shared" si="3"/>
        <v>1127.0833333333333</v>
      </c>
      <c r="N37" s="17">
        <f t="shared" si="2"/>
        <v>13525.000000000002</v>
      </c>
      <c r="O37" s="5"/>
      <c r="P37" s="5"/>
      <c r="Q37" s="5"/>
    </row>
    <row r="38" spans="1:17" ht="12.75" customHeight="1">
      <c r="A38" s="5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5"/>
      <c r="P38" s="5"/>
      <c r="Q38" s="5"/>
    </row>
    <row r="39" spans="1:17" ht="12.75" customHeight="1">
      <c r="A39" s="38" t="s">
        <v>122</v>
      </c>
      <c r="B39" s="15">
        <f t="shared" ref="B39:M39" si="4">B7-B37</f>
        <v>29397.916666666668</v>
      </c>
      <c r="C39" s="15">
        <f t="shared" si="4"/>
        <v>32020.833333333339</v>
      </c>
      <c r="D39" s="15">
        <f t="shared" si="4"/>
        <v>34643.750000000007</v>
      </c>
      <c r="E39" s="15">
        <f t="shared" si="4"/>
        <v>37266.666666666672</v>
      </c>
      <c r="F39" s="15">
        <f t="shared" si="4"/>
        <v>39889.583333333336</v>
      </c>
      <c r="G39" s="15">
        <f t="shared" si="4"/>
        <v>42512.5</v>
      </c>
      <c r="H39" s="15">
        <f t="shared" si="4"/>
        <v>45135.416666666664</v>
      </c>
      <c r="I39" s="15">
        <f t="shared" si="4"/>
        <v>47758.333333333328</v>
      </c>
      <c r="J39" s="15">
        <f t="shared" si="4"/>
        <v>50381.249999999993</v>
      </c>
      <c r="K39" s="15">
        <f t="shared" si="4"/>
        <v>53004.166666666657</v>
      </c>
      <c r="L39" s="15">
        <f t="shared" si="4"/>
        <v>55627.083333333321</v>
      </c>
      <c r="M39" s="15">
        <f t="shared" si="4"/>
        <v>58249.999999999985</v>
      </c>
      <c r="N39" s="14"/>
      <c r="O39" s="5"/>
      <c r="P39" s="5"/>
      <c r="Q39" s="5"/>
    </row>
    <row r="40" spans="1:17" ht="12.75" customHeight="1">
      <c r="A40" s="8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14"/>
      <c r="O40" s="5"/>
      <c r="P40" s="5"/>
      <c r="Q40" s="5"/>
    </row>
    <row r="41" spans="1:17" ht="12.75" customHeight="1">
      <c r="A41" s="63" t="s">
        <v>57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5"/>
      <c r="P41" s="5"/>
      <c r="Q41" s="5"/>
    </row>
    <row r="42" spans="1:17" ht="12.75" customHeight="1">
      <c r="A42" s="68" t="str">
        <f>'Cash Flow Summary'!A43</f>
        <v>Bank Loans</v>
      </c>
      <c r="B42" s="40">
        <f>'Cash Flow Summary'!C43</f>
        <v>0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f t="shared" ref="N42:N54" si="5">SUM(B42:M42)</f>
        <v>0</v>
      </c>
      <c r="O42" s="5"/>
      <c r="P42" s="5"/>
      <c r="Q42" s="5"/>
    </row>
    <row r="43" spans="1:17" ht="12.75" customHeight="1">
      <c r="A43" s="11" t="str">
        <f>'Cash Flow Summary'!A44</f>
        <v>Revolving Loans</v>
      </c>
      <c r="B43" s="14">
        <f>'Cash Flow Summary'!C44</f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f t="shared" si="5"/>
        <v>0</v>
      </c>
      <c r="O43" s="5"/>
      <c r="P43" s="5"/>
      <c r="Q43" s="5"/>
    </row>
    <row r="44" spans="1:17" ht="12.75" customHeight="1">
      <c r="A44" s="11" t="str">
        <f>'Cash Flow Summary'!A47</f>
        <v>Change In Accounts Payable</v>
      </c>
      <c r="B44" s="14">
        <f>'Cash Flow Summary'!C47</f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f t="shared" si="5"/>
        <v>0</v>
      </c>
      <c r="O44" s="5"/>
      <c r="P44" s="5"/>
      <c r="Q44" s="5"/>
    </row>
    <row r="45" spans="1:17" ht="12.75" customHeight="1">
      <c r="A45" s="11" t="str">
        <f>'Cash Flow Summary'!A48</f>
        <v>Change in Accounts Receivable</v>
      </c>
      <c r="B45" s="14">
        <f>'Cash Flow Summary'!C48</f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f t="shared" si="5"/>
        <v>0</v>
      </c>
      <c r="O45" s="5"/>
      <c r="P45" s="5"/>
      <c r="Q45" s="5"/>
    </row>
    <row r="46" spans="1:17" ht="12.75" customHeight="1">
      <c r="A46" s="11" t="str">
        <f>'Cash Flow Summary'!A45</f>
        <v>Other Loans (i.e. LOC, HELOC,,,)</v>
      </c>
      <c r="B46" s="14">
        <f>'Cash Flow Summary'!C45</f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f t="shared" si="5"/>
        <v>0</v>
      </c>
      <c r="O46" s="5"/>
      <c r="P46" s="5"/>
      <c r="Q46" s="5"/>
    </row>
    <row r="47" spans="1:17" ht="12.75" customHeight="1">
      <c r="A47" s="11" t="str">
        <f>'Cash Flow Summary'!A46</f>
        <v>Owners Equity</v>
      </c>
      <c r="B47" s="14">
        <f>'Cash Flow Summary'!C46</f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f t="shared" si="5"/>
        <v>0</v>
      </c>
      <c r="O47" s="5"/>
      <c r="P47" s="5"/>
      <c r="Q47" s="5"/>
    </row>
    <row r="48" spans="1:17" ht="12.75" customHeight="1">
      <c r="A48" s="11" t="str">
        <f>'Cash Flow Summary'!A49</f>
        <v>Loan Principal</v>
      </c>
      <c r="B48" s="14">
        <f t="shared" ref="B48:M48" si="6">'Cash Flow Summary'!$C$49/12</f>
        <v>0</v>
      </c>
      <c r="C48" s="14">
        <f t="shared" si="6"/>
        <v>0</v>
      </c>
      <c r="D48" s="14">
        <f t="shared" si="6"/>
        <v>0</v>
      </c>
      <c r="E48" s="14">
        <f t="shared" si="6"/>
        <v>0</v>
      </c>
      <c r="F48" s="14">
        <f t="shared" si="6"/>
        <v>0</v>
      </c>
      <c r="G48" s="14">
        <f t="shared" si="6"/>
        <v>0</v>
      </c>
      <c r="H48" s="14">
        <f t="shared" si="6"/>
        <v>0</v>
      </c>
      <c r="I48" s="14">
        <f t="shared" si="6"/>
        <v>0</v>
      </c>
      <c r="J48" s="14">
        <f t="shared" si="6"/>
        <v>0</v>
      </c>
      <c r="K48" s="14">
        <f t="shared" si="6"/>
        <v>0</v>
      </c>
      <c r="L48" s="14">
        <f t="shared" si="6"/>
        <v>0</v>
      </c>
      <c r="M48" s="14">
        <f t="shared" si="6"/>
        <v>0</v>
      </c>
      <c r="N48" s="14">
        <f t="shared" si="5"/>
        <v>0</v>
      </c>
      <c r="O48" s="5"/>
      <c r="P48" s="5"/>
      <c r="Q48" s="5"/>
    </row>
    <row r="49" spans="1:17" ht="12.75" customHeight="1">
      <c r="A49" s="11" t="str">
        <f>'Cash Flow Summary'!A50</f>
        <v>Depreciation/Amortization</v>
      </c>
      <c r="B49" s="14">
        <f t="shared" ref="B49:M49" si="7">B33</f>
        <v>0</v>
      </c>
      <c r="C49" s="14">
        <f t="shared" si="7"/>
        <v>0</v>
      </c>
      <c r="D49" s="14">
        <f t="shared" si="7"/>
        <v>0</v>
      </c>
      <c r="E49" s="14">
        <f t="shared" si="7"/>
        <v>0</v>
      </c>
      <c r="F49" s="14">
        <f t="shared" si="7"/>
        <v>0</v>
      </c>
      <c r="G49" s="14">
        <f t="shared" si="7"/>
        <v>0</v>
      </c>
      <c r="H49" s="14">
        <f t="shared" si="7"/>
        <v>0</v>
      </c>
      <c r="I49" s="14">
        <f t="shared" si="7"/>
        <v>0</v>
      </c>
      <c r="J49" s="14">
        <f t="shared" si="7"/>
        <v>0</v>
      </c>
      <c r="K49" s="14">
        <f t="shared" si="7"/>
        <v>0</v>
      </c>
      <c r="L49" s="14">
        <f t="shared" si="7"/>
        <v>0</v>
      </c>
      <c r="M49" s="14">
        <f t="shared" si="7"/>
        <v>0</v>
      </c>
      <c r="N49" s="14">
        <f t="shared" si="5"/>
        <v>0</v>
      </c>
      <c r="O49" s="5"/>
      <c r="P49" s="5"/>
      <c r="Q49" s="5"/>
    </row>
    <row r="50" spans="1:17" ht="12.75" customHeight="1">
      <c r="A50" s="11" t="str">
        <f>'Cash Flow Summary'!A51</f>
        <v>Building/Land Purchase</v>
      </c>
      <c r="B50" s="14">
        <f>'Cash Flow Summary'!C51</f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f t="shared" si="5"/>
        <v>0</v>
      </c>
      <c r="O50" s="5"/>
      <c r="P50" s="5"/>
      <c r="Q50" s="5"/>
    </row>
    <row r="51" spans="1:17" ht="12.75" customHeight="1">
      <c r="A51" s="11" t="str">
        <f>'Cash Flow Summary'!A52</f>
        <v>Equipment</v>
      </c>
      <c r="B51" s="14">
        <f>'Cash Flow Summary'!C52</f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f t="shared" si="5"/>
        <v>0</v>
      </c>
      <c r="O51" s="5"/>
      <c r="P51" s="5"/>
      <c r="Q51" s="5"/>
    </row>
    <row r="52" spans="1:17" ht="12.75" customHeight="1">
      <c r="A52" s="11" t="str">
        <f>'Cash Flow Summary'!A53</f>
        <v>Renovations/Improvements</v>
      </c>
      <c r="B52" s="14">
        <f>'Cash Flow Summary'!C53</f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f t="shared" si="5"/>
        <v>0</v>
      </c>
      <c r="O52" s="5"/>
      <c r="P52" s="5"/>
      <c r="Q52" s="5"/>
    </row>
    <row r="53" spans="1:17" ht="12.75" customHeight="1">
      <c r="A53" s="11" t="str">
        <f>'Cash Flow Summary'!A54</f>
        <v>Closing Costs</v>
      </c>
      <c r="B53" s="14">
        <f>'Cash Flow Summary'!C54</f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f t="shared" si="5"/>
        <v>0</v>
      </c>
      <c r="O53" s="5"/>
      <c r="P53" s="5"/>
      <c r="Q53" s="5"/>
    </row>
    <row r="54" spans="1:17" ht="12.75" customHeight="1">
      <c r="A54" s="11" t="str">
        <f>'Cash Flow Summary'!A55</f>
        <v>Misc. Start-up Costs</v>
      </c>
      <c r="B54" s="15">
        <f>'Cash Flow Summary'!C55</f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f t="shared" si="5"/>
        <v>0</v>
      </c>
      <c r="O54" s="5"/>
      <c r="P54" s="5"/>
      <c r="Q54" s="5"/>
    </row>
    <row r="55" spans="1:17" ht="12.75" customHeight="1">
      <c r="A55" s="38" t="s">
        <v>70</v>
      </c>
      <c r="B55" s="17">
        <f t="shared" ref="B55:N55" si="8">SUM(B42:B54)</f>
        <v>0</v>
      </c>
      <c r="C55" s="17">
        <f t="shared" si="8"/>
        <v>0</v>
      </c>
      <c r="D55" s="17">
        <f t="shared" si="8"/>
        <v>0</v>
      </c>
      <c r="E55" s="17">
        <f t="shared" si="8"/>
        <v>0</v>
      </c>
      <c r="F55" s="17">
        <f t="shared" si="8"/>
        <v>0</v>
      </c>
      <c r="G55" s="17">
        <f t="shared" si="8"/>
        <v>0</v>
      </c>
      <c r="H55" s="17">
        <f t="shared" si="8"/>
        <v>0</v>
      </c>
      <c r="I55" s="17">
        <f t="shared" si="8"/>
        <v>0</v>
      </c>
      <c r="J55" s="17">
        <f t="shared" si="8"/>
        <v>0</v>
      </c>
      <c r="K55" s="17">
        <f t="shared" si="8"/>
        <v>0</v>
      </c>
      <c r="L55" s="17">
        <f t="shared" si="8"/>
        <v>0</v>
      </c>
      <c r="M55" s="17">
        <f t="shared" si="8"/>
        <v>0</v>
      </c>
      <c r="N55" s="17">
        <f t="shared" si="8"/>
        <v>0</v>
      </c>
      <c r="O55" s="5"/>
      <c r="P55" s="5"/>
      <c r="Q55" s="5"/>
    </row>
    <row r="56" spans="1:17" ht="12.75" customHeight="1">
      <c r="A56" s="5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5"/>
      <c r="P56" s="5"/>
      <c r="Q56" s="5"/>
    </row>
    <row r="57" spans="1:17" ht="12.75" customHeight="1">
      <c r="A57" s="38" t="s">
        <v>123</v>
      </c>
      <c r="B57" s="15">
        <f t="shared" ref="B57:M57" si="9">B39+B55</f>
        <v>29397.916666666668</v>
      </c>
      <c r="C57" s="15">
        <f t="shared" si="9"/>
        <v>32020.833333333339</v>
      </c>
      <c r="D57" s="15">
        <f t="shared" si="9"/>
        <v>34643.750000000007</v>
      </c>
      <c r="E57" s="15">
        <f t="shared" si="9"/>
        <v>37266.666666666672</v>
      </c>
      <c r="F57" s="15">
        <f t="shared" si="9"/>
        <v>39889.583333333336</v>
      </c>
      <c r="G57" s="15">
        <f t="shared" si="9"/>
        <v>42512.5</v>
      </c>
      <c r="H57" s="15">
        <f t="shared" si="9"/>
        <v>45135.416666666664</v>
      </c>
      <c r="I57" s="15">
        <f t="shared" si="9"/>
        <v>47758.333333333328</v>
      </c>
      <c r="J57" s="15">
        <f t="shared" si="9"/>
        <v>50381.249999999993</v>
      </c>
      <c r="K57" s="15">
        <f t="shared" si="9"/>
        <v>53004.166666666657</v>
      </c>
      <c r="L57" s="15">
        <f t="shared" si="9"/>
        <v>55627.083333333321</v>
      </c>
      <c r="M57" s="15">
        <f t="shared" si="9"/>
        <v>58249.999999999985</v>
      </c>
      <c r="N57" s="15">
        <f>B5+N6-N37+N55</f>
        <v>58250</v>
      </c>
      <c r="O57" s="5"/>
      <c r="P57" s="5"/>
      <c r="Q57" s="14"/>
    </row>
  </sheetData>
  <mergeCells count="1">
    <mergeCell ref="A1:N1"/>
  </mergeCells>
  <pageMargins left="0.7" right="0.7" top="0.75" bottom="0.75" header="0.3" footer="0.3"/>
  <pageSetup orientation="landscape"/>
  <headerFooter>
    <oddFooter>&amp;L&amp;"Arial,Regular"&amp;10&amp;K000000Aga_Ratajska(2).xlsm&amp;R&amp;"Arial,Regular"&amp;10&amp;K0000009/10/18 - 2:19 PM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7"/>
  <sheetViews>
    <sheetView showGridLines="0" workbookViewId="0"/>
  </sheetViews>
  <sheetFormatPr defaultColWidth="8.85546875" defaultRowHeight="15" customHeight="1"/>
  <cols>
    <col min="1" max="1" width="42.7109375" style="97" customWidth="1"/>
    <col min="2" max="13" width="9.7109375" style="97" customWidth="1"/>
    <col min="14" max="14" width="12.28515625" style="97" customWidth="1"/>
    <col min="15" max="256" width="8.85546875" style="97" customWidth="1"/>
  </cols>
  <sheetData>
    <row r="1" spans="1:17" ht="12.75" customHeight="1">
      <c r="A1" s="195" t="str">
        <f>CONCATENATE("Pro Forma Cash Flow - Year 3 -   ",Details!B1)</f>
        <v>Pro Forma Cash Flow - Year 3 -   Find Yourself in Ellenville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20"/>
      <c r="P1" s="5"/>
      <c r="Q1" s="5"/>
    </row>
    <row r="2" spans="1:17" ht="12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2.75" customHeight="1">
      <c r="A3" s="14"/>
      <c r="B3" s="19" t="s">
        <v>106</v>
      </c>
      <c r="C3" s="19" t="s">
        <v>107</v>
      </c>
      <c r="D3" s="19" t="s">
        <v>108</v>
      </c>
      <c r="E3" s="19" t="s">
        <v>109</v>
      </c>
      <c r="F3" s="19" t="s">
        <v>110</v>
      </c>
      <c r="G3" s="19" t="s">
        <v>111</v>
      </c>
      <c r="H3" s="19" t="s">
        <v>112</v>
      </c>
      <c r="I3" s="19" t="s">
        <v>113</v>
      </c>
      <c r="J3" s="19" t="s">
        <v>114</v>
      </c>
      <c r="K3" s="19" t="s">
        <v>115</v>
      </c>
      <c r="L3" s="19" t="s">
        <v>116</v>
      </c>
      <c r="M3" s="19" t="s">
        <v>117</v>
      </c>
      <c r="N3" s="24" t="s">
        <v>118</v>
      </c>
      <c r="O3" s="5"/>
      <c r="P3" s="5"/>
      <c r="Q3" s="5"/>
    </row>
    <row r="4" spans="1:17" ht="12.75" customHeight="1">
      <c r="A4" s="63" t="s">
        <v>50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5"/>
      <c r="P4" s="5"/>
      <c r="Q4" s="5"/>
    </row>
    <row r="5" spans="1:17" ht="12.75" customHeight="1">
      <c r="A5" s="68" t="s">
        <v>51</v>
      </c>
      <c r="B5" s="40">
        <f>'Cash Flow Yr 2'!N57</f>
        <v>58250</v>
      </c>
      <c r="C5" s="40">
        <f t="shared" ref="C5:M5" si="0">B57</f>
        <v>60872.916666666664</v>
      </c>
      <c r="D5" s="40">
        <f t="shared" si="0"/>
        <v>63495.833333333328</v>
      </c>
      <c r="E5" s="40">
        <f t="shared" si="0"/>
        <v>66118.75</v>
      </c>
      <c r="F5" s="40">
        <f t="shared" si="0"/>
        <v>68741.666666666672</v>
      </c>
      <c r="G5" s="40">
        <f t="shared" si="0"/>
        <v>71364.583333333343</v>
      </c>
      <c r="H5" s="40">
        <f t="shared" si="0"/>
        <v>73987.500000000015</v>
      </c>
      <c r="I5" s="40">
        <f t="shared" si="0"/>
        <v>76610.416666666686</v>
      </c>
      <c r="J5" s="40">
        <f t="shared" si="0"/>
        <v>79233.333333333358</v>
      </c>
      <c r="K5" s="40">
        <f t="shared" si="0"/>
        <v>81856.250000000029</v>
      </c>
      <c r="L5" s="40">
        <f t="shared" si="0"/>
        <v>84479.166666666701</v>
      </c>
      <c r="M5" s="40">
        <f t="shared" si="0"/>
        <v>87102.083333333372</v>
      </c>
      <c r="N5" s="37"/>
      <c r="O5" s="5"/>
      <c r="P5" s="5"/>
      <c r="Q5" s="5"/>
    </row>
    <row r="6" spans="1:17" ht="12.75" customHeight="1">
      <c r="A6" s="11" t="s">
        <v>119</v>
      </c>
      <c r="B6" s="15">
        <f>'P&amp;L Yr 3'!B$4</f>
        <v>3750</v>
      </c>
      <c r="C6" s="15">
        <f>'P&amp;L Yr 3'!C$4</f>
        <v>3750</v>
      </c>
      <c r="D6" s="15">
        <f>'P&amp;L Yr 3'!D$4</f>
        <v>3750</v>
      </c>
      <c r="E6" s="15">
        <f>'P&amp;L Yr 3'!E$4</f>
        <v>3750</v>
      </c>
      <c r="F6" s="15">
        <f>'P&amp;L Yr 3'!F$4</f>
        <v>3750</v>
      </c>
      <c r="G6" s="15">
        <f>'P&amp;L Yr 3'!G$4</f>
        <v>3750</v>
      </c>
      <c r="H6" s="15">
        <f>'P&amp;L Yr 3'!H$4</f>
        <v>3750</v>
      </c>
      <c r="I6" s="15">
        <f>'P&amp;L Yr 3'!I$4</f>
        <v>3750</v>
      </c>
      <c r="J6" s="15">
        <f>'P&amp;L Yr 3'!J$4</f>
        <v>3750</v>
      </c>
      <c r="K6" s="15">
        <f>'P&amp;L Yr 3'!K$4</f>
        <v>3750</v>
      </c>
      <c r="L6" s="15">
        <f>'P&amp;L Yr 3'!L$4</f>
        <v>3750</v>
      </c>
      <c r="M6" s="15">
        <f>'P&amp;L Yr 3'!M$4</f>
        <v>3750</v>
      </c>
      <c r="N6" s="14">
        <f>SUM(B6:M6)</f>
        <v>45000</v>
      </c>
      <c r="O6" s="5"/>
      <c r="P6" s="5"/>
      <c r="Q6" s="5"/>
    </row>
    <row r="7" spans="1:17" ht="12.75" customHeight="1">
      <c r="A7" s="38" t="s">
        <v>56</v>
      </c>
      <c r="B7" s="17">
        <f t="shared" ref="B7:M7" si="1">SUM(B5:B6)</f>
        <v>62000</v>
      </c>
      <c r="C7" s="17">
        <f t="shared" si="1"/>
        <v>64622.916666666664</v>
      </c>
      <c r="D7" s="17">
        <f t="shared" si="1"/>
        <v>67245.833333333328</v>
      </c>
      <c r="E7" s="17">
        <f t="shared" si="1"/>
        <v>69868.75</v>
      </c>
      <c r="F7" s="17">
        <f t="shared" si="1"/>
        <v>72491.666666666672</v>
      </c>
      <c r="G7" s="17">
        <f t="shared" si="1"/>
        <v>75114.583333333343</v>
      </c>
      <c r="H7" s="17">
        <f t="shared" si="1"/>
        <v>77737.500000000015</v>
      </c>
      <c r="I7" s="17">
        <f t="shared" si="1"/>
        <v>80360.416666666686</v>
      </c>
      <c r="J7" s="17">
        <f t="shared" si="1"/>
        <v>82983.333333333358</v>
      </c>
      <c r="K7" s="17">
        <f t="shared" si="1"/>
        <v>85606.250000000029</v>
      </c>
      <c r="L7" s="17">
        <f t="shared" si="1"/>
        <v>88229.166666666701</v>
      </c>
      <c r="M7" s="17">
        <f t="shared" si="1"/>
        <v>90852.083333333372</v>
      </c>
      <c r="N7" s="14"/>
      <c r="O7" s="5"/>
      <c r="P7" s="5"/>
      <c r="Q7" s="5"/>
    </row>
    <row r="8" spans="1:17" ht="12.75" customHeight="1">
      <c r="A8" s="5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5"/>
      <c r="O8" s="5"/>
      <c r="P8" s="5"/>
      <c r="Q8" s="5"/>
    </row>
    <row r="9" spans="1:17" ht="12.75" customHeight="1">
      <c r="A9" s="63" t="s">
        <v>54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5"/>
      <c r="P9" s="5"/>
      <c r="Q9" s="5"/>
    </row>
    <row r="10" spans="1:17" ht="12.75" customHeight="1">
      <c r="A10" s="68" t="str">
        <f>'P&amp;L Summary'!A11</f>
        <v>Owners' Compensation</v>
      </c>
      <c r="B10" s="40">
        <f>'P&amp;L Yr 3'!B8</f>
        <v>0</v>
      </c>
      <c r="C10" s="40">
        <f>'P&amp;L Yr 3'!C8</f>
        <v>0</v>
      </c>
      <c r="D10" s="40">
        <f>'P&amp;L Yr 3'!D8</f>
        <v>0</v>
      </c>
      <c r="E10" s="40">
        <f>'P&amp;L Yr 3'!E8</f>
        <v>0</v>
      </c>
      <c r="F10" s="40">
        <f>'P&amp;L Yr 3'!F8</f>
        <v>0</v>
      </c>
      <c r="G10" s="40">
        <f>'P&amp;L Yr 3'!G8</f>
        <v>0</v>
      </c>
      <c r="H10" s="40">
        <f>'P&amp;L Yr 3'!H8</f>
        <v>0</v>
      </c>
      <c r="I10" s="40">
        <f>'P&amp;L Yr 3'!I8</f>
        <v>0</v>
      </c>
      <c r="J10" s="40">
        <f>'P&amp;L Yr 3'!J8</f>
        <v>0</v>
      </c>
      <c r="K10" s="40">
        <f>'P&amp;L Yr 3'!K8</f>
        <v>0</v>
      </c>
      <c r="L10" s="40">
        <f>'P&amp;L Yr 3'!L8</f>
        <v>0</v>
      </c>
      <c r="M10" s="40">
        <f>'P&amp;L Yr 3'!M8</f>
        <v>0</v>
      </c>
      <c r="N10" s="40">
        <f t="shared" ref="N10:N37" si="2">SUM(B10:M10)</f>
        <v>0</v>
      </c>
      <c r="O10" s="5"/>
      <c r="P10" s="5"/>
      <c r="Q10" s="5"/>
    </row>
    <row r="11" spans="1:17" ht="12.75" customHeight="1">
      <c r="A11" s="11" t="str">
        <f>'P&amp;L Summary'!A12</f>
        <v>Legal and Accounting</v>
      </c>
      <c r="B11" s="14">
        <f>'P&amp;L Yr 3'!B9</f>
        <v>33.333333333333336</v>
      </c>
      <c r="C11" s="14">
        <f>'P&amp;L Yr 3'!C9</f>
        <v>33.333333333333336</v>
      </c>
      <c r="D11" s="14">
        <f>'P&amp;L Yr 3'!D9</f>
        <v>33.333333333333336</v>
      </c>
      <c r="E11" s="14">
        <f>'P&amp;L Yr 3'!E9</f>
        <v>33.333333333333336</v>
      </c>
      <c r="F11" s="14">
        <f>'P&amp;L Yr 3'!F9</f>
        <v>33.333333333333336</v>
      </c>
      <c r="G11" s="14">
        <f>'P&amp;L Yr 3'!G9</f>
        <v>33.333333333333336</v>
      </c>
      <c r="H11" s="14">
        <f>'P&amp;L Yr 3'!H9</f>
        <v>33.333333333333336</v>
      </c>
      <c r="I11" s="14">
        <f>'P&amp;L Yr 3'!I9</f>
        <v>33.333333333333336</v>
      </c>
      <c r="J11" s="14">
        <f>'P&amp;L Yr 3'!J9</f>
        <v>33.333333333333336</v>
      </c>
      <c r="K11" s="14">
        <f>'P&amp;L Yr 3'!K9</f>
        <v>33.333333333333336</v>
      </c>
      <c r="L11" s="14">
        <f>'P&amp;L Yr 3'!L9</f>
        <v>33.333333333333336</v>
      </c>
      <c r="M11" s="14">
        <f>'P&amp;L Yr 3'!M9</f>
        <v>33.333333333333336</v>
      </c>
      <c r="N11" s="14">
        <f t="shared" si="2"/>
        <v>399.99999999999994</v>
      </c>
      <c r="O11" s="5"/>
      <c r="P11" s="5"/>
      <c r="Q11" s="5"/>
    </row>
    <row r="12" spans="1:17" ht="12.75" customHeight="1">
      <c r="A12" s="11" t="str">
        <f>'P&amp;L Summary'!A13</f>
        <v>Advertising &amp; Marketing</v>
      </c>
      <c r="B12" s="14">
        <f>'P&amp;L Yr 3'!B10</f>
        <v>500</v>
      </c>
      <c r="C12" s="14">
        <f>'P&amp;L Yr 3'!C10</f>
        <v>500</v>
      </c>
      <c r="D12" s="14">
        <f>'P&amp;L Yr 3'!D10</f>
        <v>500</v>
      </c>
      <c r="E12" s="14">
        <f>'P&amp;L Yr 3'!E10</f>
        <v>500</v>
      </c>
      <c r="F12" s="14">
        <f>'P&amp;L Yr 3'!F10</f>
        <v>500</v>
      </c>
      <c r="G12" s="14">
        <f>'P&amp;L Yr 3'!G10</f>
        <v>500</v>
      </c>
      <c r="H12" s="14">
        <f>'P&amp;L Yr 3'!H10</f>
        <v>500</v>
      </c>
      <c r="I12" s="14">
        <f>'P&amp;L Yr 3'!I10</f>
        <v>500</v>
      </c>
      <c r="J12" s="14">
        <f>'P&amp;L Yr 3'!J10</f>
        <v>500</v>
      </c>
      <c r="K12" s="14">
        <f>'P&amp;L Yr 3'!K10</f>
        <v>500</v>
      </c>
      <c r="L12" s="14">
        <f>'P&amp;L Yr 3'!L10</f>
        <v>500</v>
      </c>
      <c r="M12" s="14">
        <f>'P&amp;L Yr 3'!M10</f>
        <v>500</v>
      </c>
      <c r="N12" s="14">
        <f t="shared" si="2"/>
        <v>6000</v>
      </c>
      <c r="O12" s="5"/>
      <c r="P12" s="5"/>
      <c r="Q12" s="5"/>
    </row>
    <row r="13" spans="1:17" ht="12.75" customHeight="1">
      <c r="A13" s="11" t="str">
        <f>'P&amp;L Summary'!A14</f>
        <v>Bank Charges</v>
      </c>
      <c r="B13" s="14">
        <f>'P&amp;L Yr 3'!B11</f>
        <v>0</v>
      </c>
      <c r="C13" s="14">
        <f>'P&amp;L Yr 3'!C11</f>
        <v>0</v>
      </c>
      <c r="D13" s="14">
        <f>'P&amp;L Yr 3'!D11</f>
        <v>0</v>
      </c>
      <c r="E13" s="14">
        <f>'P&amp;L Yr 3'!E11</f>
        <v>0</v>
      </c>
      <c r="F13" s="14">
        <f>'P&amp;L Yr 3'!F11</f>
        <v>0</v>
      </c>
      <c r="G13" s="14">
        <f>'P&amp;L Yr 3'!G11</f>
        <v>0</v>
      </c>
      <c r="H13" s="14">
        <f>'P&amp;L Yr 3'!H11</f>
        <v>0</v>
      </c>
      <c r="I13" s="14">
        <f>'P&amp;L Yr 3'!I11</f>
        <v>0</v>
      </c>
      <c r="J13" s="14">
        <f>'P&amp;L Yr 3'!J11</f>
        <v>0</v>
      </c>
      <c r="K13" s="14">
        <f>'P&amp;L Yr 3'!K11</f>
        <v>0</v>
      </c>
      <c r="L13" s="14">
        <f>'P&amp;L Yr 3'!L11</f>
        <v>0</v>
      </c>
      <c r="M13" s="14">
        <f>'P&amp;L Yr 3'!M11</f>
        <v>0</v>
      </c>
      <c r="N13" s="14">
        <f t="shared" si="2"/>
        <v>0</v>
      </c>
      <c r="O13" s="5"/>
      <c r="P13" s="5"/>
      <c r="Q13" s="5"/>
    </row>
    <row r="14" spans="1:17" ht="12.75" customHeight="1">
      <c r="A14" s="11" t="str">
        <f>'P&amp;L Summary'!A15</f>
        <v>Credit Card Fees</v>
      </c>
      <c r="B14" s="14">
        <f>'P&amp;L Yr 3'!B12</f>
        <v>0</v>
      </c>
      <c r="C14" s="14">
        <f>'P&amp;L Yr 3'!C12</f>
        <v>0</v>
      </c>
      <c r="D14" s="14">
        <f>'P&amp;L Yr 3'!D12</f>
        <v>0</v>
      </c>
      <c r="E14" s="14">
        <f>'P&amp;L Yr 3'!E12</f>
        <v>0</v>
      </c>
      <c r="F14" s="14">
        <f>'P&amp;L Yr 3'!F12</f>
        <v>0</v>
      </c>
      <c r="G14" s="14">
        <f>'P&amp;L Yr 3'!G12</f>
        <v>0</v>
      </c>
      <c r="H14" s="14">
        <f>'P&amp;L Yr 3'!H12</f>
        <v>0</v>
      </c>
      <c r="I14" s="14">
        <f>'P&amp;L Yr 3'!I12</f>
        <v>0</v>
      </c>
      <c r="J14" s="14">
        <f>'P&amp;L Yr 3'!J12</f>
        <v>0</v>
      </c>
      <c r="K14" s="14">
        <f>'P&amp;L Yr 3'!K12</f>
        <v>0</v>
      </c>
      <c r="L14" s="14">
        <f>'P&amp;L Yr 3'!L12</f>
        <v>0</v>
      </c>
      <c r="M14" s="14">
        <f>'P&amp;L Yr 3'!M12</f>
        <v>0</v>
      </c>
      <c r="N14" s="14">
        <f t="shared" si="2"/>
        <v>0</v>
      </c>
      <c r="O14" s="5"/>
      <c r="P14" s="5"/>
      <c r="Q14" s="5"/>
    </row>
    <row r="15" spans="1:17" ht="12.75" customHeight="1">
      <c r="A15" s="11" t="str">
        <f>'P&amp;L Summary'!A16</f>
        <v>Bookkeeping/Payroll Service</v>
      </c>
      <c r="B15" s="14">
        <f>'P&amp;L Yr 3'!B13</f>
        <v>0</v>
      </c>
      <c r="C15" s="14">
        <f>'P&amp;L Yr 3'!C13</f>
        <v>0</v>
      </c>
      <c r="D15" s="14">
        <f>'P&amp;L Yr 3'!D13</f>
        <v>0</v>
      </c>
      <c r="E15" s="14">
        <f>'P&amp;L Yr 3'!E13</f>
        <v>0</v>
      </c>
      <c r="F15" s="14">
        <f>'P&amp;L Yr 3'!F13</f>
        <v>0</v>
      </c>
      <c r="G15" s="14">
        <f>'P&amp;L Yr 3'!G13</f>
        <v>0</v>
      </c>
      <c r="H15" s="14">
        <f>'P&amp;L Yr 3'!H13</f>
        <v>0</v>
      </c>
      <c r="I15" s="14">
        <f>'P&amp;L Yr 3'!I13</f>
        <v>0</v>
      </c>
      <c r="J15" s="14">
        <f>'P&amp;L Yr 3'!J13</f>
        <v>0</v>
      </c>
      <c r="K15" s="14">
        <f>'P&amp;L Yr 3'!K13</f>
        <v>0</v>
      </c>
      <c r="L15" s="14">
        <f>'P&amp;L Yr 3'!L13</f>
        <v>0</v>
      </c>
      <c r="M15" s="14">
        <f>'P&amp;L Yr 3'!M13</f>
        <v>0</v>
      </c>
      <c r="N15" s="14">
        <f t="shared" si="2"/>
        <v>0</v>
      </c>
      <c r="O15" s="5"/>
      <c r="P15" s="5"/>
      <c r="Q15" s="5"/>
    </row>
    <row r="16" spans="1:17" ht="12.75" customHeight="1">
      <c r="A16" s="11" t="str">
        <f>'P&amp;L Summary'!A17</f>
        <v>Insurance ( Liability, Health, Equipment)</v>
      </c>
      <c r="B16" s="14">
        <f>'P&amp;L Yr 3'!B14</f>
        <v>100</v>
      </c>
      <c r="C16" s="14">
        <f>'P&amp;L Yr 3'!C14</f>
        <v>100</v>
      </c>
      <c r="D16" s="14">
        <f>'P&amp;L Yr 3'!D14</f>
        <v>100</v>
      </c>
      <c r="E16" s="14">
        <f>'P&amp;L Yr 3'!E14</f>
        <v>100</v>
      </c>
      <c r="F16" s="14">
        <f>'P&amp;L Yr 3'!F14</f>
        <v>100</v>
      </c>
      <c r="G16" s="14">
        <f>'P&amp;L Yr 3'!G14</f>
        <v>100</v>
      </c>
      <c r="H16" s="14">
        <f>'P&amp;L Yr 3'!H14</f>
        <v>100</v>
      </c>
      <c r="I16" s="14">
        <f>'P&amp;L Yr 3'!I14</f>
        <v>100</v>
      </c>
      <c r="J16" s="14">
        <f>'P&amp;L Yr 3'!J14</f>
        <v>100</v>
      </c>
      <c r="K16" s="14">
        <f>'P&amp;L Yr 3'!K14</f>
        <v>100</v>
      </c>
      <c r="L16" s="14">
        <f>'P&amp;L Yr 3'!L14</f>
        <v>100</v>
      </c>
      <c r="M16" s="14">
        <f>'P&amp;L Yr 3'!M14</f>
        <v>100</v>
      </c>
      <c r="N16" s="14">
        <f t="shared" si="2"/>
        <v>1200</v>
      </c>
      <c r="O16" s="5"/>
      <c r="P16" s="5"/>
      <c r="Q16" s="5"/>
    </row>
    <row r="17" spans="1:17" ht="12.75" customHeight="1">
      <c r="A17" s="11" t="str">
        <f>'P&amp;L Summary'!A18</f>
        <v>Rent</v>
      </c>
      <c r="B17" s="14">
        <f>'P&amp;L Yr 3'!B15</f>
        <v>0</v>
      </c>
      <c r="C17" s="14">
        <f>'P&amp;L Yr 3'!C15</f>
        <v>0</v>
      </c>
      <c r="D17" s="14">
        <f>'P&amp;L Yr 3'!D15</f>
        <v>0</v>
      </c>
      <c r="E17" s="14">
        <f>'P&amp;L Yr 3'!E15</f>
        <v>0</v>
      </c>
      <c r="F17" s="14">
        <f>'P&amp;L Yr 3'!F15</f>
        <v>0</v>
      </c>
      <c r="G17" s="14">
        <f>'P&amp;L Yr 3'!G15</f>
        <v>0</v>
      </c>
      <c r="H17" s="14">
        <f>'P&amp;L Yr 3'!H15</f>
        <v>0</v>
      </c>
      <c r="I17" s="14">
        <f>'P&amp;L Yr 3'!I15</f>
        <v>0</v>
      </c>
      <c r="J17" s="14">
        <f>'P&amp;L Yr 3'!J15</f>
        <v>0</v>
      </c>
      <c r="K17" s="14">
        <f>'P&amp;L Yr 3'!K15</f>
        <v>0</v>
      </c>
      <c r="L17" s="14">
        <f>'P&amp;L Yr 3'!L15</f>
        <v>0</v>
      </c>
      <c r="M17" s="14">
        <f>'P&amp;L Yr 3'!M15</f>
        <v>0</v>
      </c>
      <c r="N17" s="14">
        <f t="shared" si="2"/>
        <v>0</v>
      </c>
      <c r="O17" s="5"/>
      <c r="P17" s="5"/>
      <c r="Q17" s="5"/>
    </row>
    <row r="18" spans="1:17" ht="12.75" customHeight="1">
      <c r="A18" s="11" t="str">
        <f>'P&amp;L Summary'!A19</f>
        <v>Meals &amp; Entertainment</v>
      </c>
      <c r="B18" s="14">
        <f>'P&amp;L Yr 3'!B16</f>
        <v>0</v>
      </c>
      <c r="C18" s="14">
        <f>'P&amp;L Yr 3'!C16</f>
        <v>0</v>
      </c>
      <c r="D18" s="14">
        <f>'P&amp;L Yr 3'!D16</f>
        <v>0</v>
      </c>
      <c r="E18" s="14">
        <f>'P&amp;L Yr 3'!E16</f>
        <v>0</v>
      </c>
      <c r="F18" s="14">
        <f>'P&amp;L Yr 3'!F16</f>
        <v>0</v>
      </c>
      <c r="G18" s="14">
        <f>'P&amp;L Yr 3'!G16</f>
        <v>0</v>
      </c>
      <c r="H18" s="14">
        <f>'P&amp;L Yr 3'!H16</f>
        <v>0</v>
      </c>
      <c r="I18" s="14">
        <f>'P&amp;L Yr 3'!I16</f>
        <v>0</v>
      </c>
      <c r="J18" s="14">
        <f>'P&amp;L Yr 3'!J16</f>
        <v>0</v>
      </c>
      <c r="K18" s="14">
        <f>'P&amp;L Yr 3'!K16</f>
        <v>0</v>
      </c>
      <c r="L18" s="14">
        <f>'P&amp;L Yr 3'!L16</f>
        <v>0</v>
      </c>
      <c r="M18" s="14">
        <f>'P&amp;L Yr 3'!M16</f>
        <v>0</v>
      </c>
      <c r="N18" s="14">
        <f t="shared" si="2"/>
        <v>0</v>
      </c>
      <c r="O18" s="5"/>
      <c r="P18" s="5"/>
      <c r="Q18" s="5"/>
    </row>
    <row r="19" spans="1:17" ht="12.75" customHeight="1">
      <c r="A19" s="11" t="str">
        <f>'P&amp;L Summary'!A20</f>
        <v>Office Expense</v>
      </c>
      <c r="B19" s="14">
        <f>'P&amp;L Yr 3'!B17</f>
        <v>100</v>
      </c>
      <c r="C19" s="14">
        <f>'P&amp;L Yr 3'!C17</f>
        <v>100</v>
      </c>
      <c r="D19" s="14">
        <f>'P&amp;L Yr 3'!D17</f>
        <v>100</v>
      </c>
      <c r="E19" s="14">
        <f>'P&amp;L Yr 3'!E17</f>
        <v>100</v>
      </c>
      <c r="F19" s="14">
        <f>'P&amp;L Yr 3'!F17</f>
        <v>100</v>
      </c>
      <c r="G19" s="14">
        <f>'P&amp;L Yr 3'!G17</f>
        <v>100</v>
      </c>
      <c r="H19" s="14">
        <f>'P&amp;L Yr 3'!H17</f>
        <v>100</v>
      </c>
      <c r="I19" s="14">
        <f>'P&amp;L Yr 3'!I17</f>
        <v>100</v>
      </c>
      <c r="J19" s="14">
        <f>'P&amp;L Yr 3'!J17</f>
        <v>100</v>
      </c>
      <c r="K19" s="14">
        <f>'P&amp;L Yr 3'!K17</f>
        <v>100</v>
      </c>
      <c r="L19" s="14">
        <f>'P&amp;L Yr 3'!L17</f>
        <v>100</v>
      </c>
      <c r="M19" s="14">
        <f>'P&amp;L Yr 3'!M17</f>
        <v>100</v>
      </c>
      <c r="N19" s="14">
        <f t="shared" si="2"/>
        <v>1200</v>
      </c>
      <c r="O19" s="5"/>
      <c r="P19" s="5"/>
      <c r="Q19" s="5"/>
    </row>
    <row r="20" spans="1:17" ht="12.75" customHeight="1">
      <c r="A20" s="11" t="str">
        <f>'P&amp;L Summary'!A21</f>
        <v>Postage &amp; Shipping</v>
      </c>
      <c r="B20" s="14">
        <f>'P&amp;L Yr 3'!B18</f>
        <v>0</v>
      </c>
      <c r="C20" s="14">
        <f>'P&amp;L Yr 3'!C18</f>
        <v>0</v>
      </c>
      <c r="D20" s="14">
        <f>'P&amp;L Yr 3'!D18</f>
        <v>0</v>
      </c>
      <c r="E20" s="14">
        <f>'P&amp;L Yr 3'!E18</f>
        <v>0</v>
      </c>
      <c r="F20" s="14">
        <f>'P&amp;L Yr 3'!F18</f>
        <v>0</v>
      </c>
      <c r="G20" s="14">
        <f>'P&amp;L Yr 3'!G18</f>
        <v>0</v>
      </c>
      <c r="H20" s="14">
        <f>'P&amp;L Yr 3'!H18</f>
        <v>0</v>
      </c>
      <c r="I20" s="14">
        <f>'P&amp;L Yr 3'!I18</f>
        <v>0</v>
      </c>
      <c r="J20" s="14">
        <f>'P&amp;L Yr 3'!J18</f>
        <v>0</v>
      </c>
      <c r="K20" s="14">
        <f>'P&amp;L Yr 3'!K18</f>
        <v>0</v>
      </c>
      <c r="L20" s="14">
        <f>'P&amp;L Yr 3'!L18</f>
        <v>0</v>
      </c>
      <c r="M20" s="14">
        <f>'P&amp;L Yr 3'!M18</f>
        <v>0</v>
      </c>
      <c r="N20" s="14">
        <f t="shared" si="2"/>
        <v>0</v>
      </c>
      <c r="O20" s="5"/>
      <c r="P20" s="5"/>
      <c r="Q20" s="5"/>
    </row>
    <row r="21" spans="1:17" ht="12.75" customHeight="1">
      <c r="A21" s="11" t="str">
        <f>'P&amp;L Summary'!A22</f>
        <v>Payroll &amp; Payroll Taxes (Incl. owners)</v>
      </c>
      <c r="B21" s="14">
        <f>'P&amp;L Yr 3'!B19</f>
        <v>0</v>
      </c>
      <c r="C21" s="14">
        <f>'P&amp;L Yr 3'!C19</f>
        <v>0</v>
      </c>
      <c r="D21" s="14">
        <f>'P&amp;L Yr 3'!D19</f>
        <v>0</v>
      </c>
      <c r="E21" s="14">
        <f>'P&amp;L Yr 3'!E19</f>
        <v>0</v>
      </c>
      <c r="F21" s="14">
        <f>'P&amp;L Yr 3'!F19</f>
        <v>0</v>
      </c>
      <c r="G21" s="14">
        <f>'P&amp;L Yr 3'!G19</f>
        <v>0</v>
      </c>
      <c r="H21" s="14">
        <f>'P&amp;L Yr 3'!H19</f>
        <v>0</v>
      </c>
      <c r="I21" s="14">
        <f>'P&amp;L Yr 3'!I19</f>
        <v>0</v>
      </c>
      <c r="J21" s="14">
        <f>'P&amp;L Yr 3'!J19</f>
        <v>0</v>
      </c>
      <c r="K21" s="14">
        <f>'P&amp;L Yr 3'!K19</f>
        <v>0</v>
      </c>
      <c r="L21" s="14">
        <f>'P&amp;L Yr 3'!L19</f>
        <v>0</v>
      </c>
      <c r="M21" s="14">
        <f>'P&amp;L Yr 3'!M19</f>
        <v>0</v>
      </c>
      <c r="N21" s="14">
        <f t="shared" si="2"/>
        <v>0</v>
      </c>
      <c r="O21" s="5"/>
      <c r="P21" s="5"/>
      <c r="Q21" s="5"/>
    </row>
    <row r="22" spans="1:17" ht="12.75" customHeight="1">
      <c r="A22" s="11" t="str">
        <f>'P&amp;L Summary'!A23</f>
        <v>Web Developer</v>
      </c>
      <c r="B22" s="14">
        <f>'P&amp;L Yr 3'!B20</f>
        <v>0</v>
      </c>
      <c r="C22" s="14">
        <f>'P&amp;L Yr 3'!C20</f>
        <v>0</v>
      </c>
      <c r="D22" s="14">
        <f>'P&amp;L Yr 3'!D20</f>
        <v>0</v>
      </c>
      <c r="E22" s="14">
        <f>'P&amp;L Yr 3'!E20</f>
        <v>0</v>
      </c>
      <c r="F22" s="14">
        <f>'P&amp;L Yr 3'!F20</f>
        <v>0</v>
      </c>
      <c r="G22" s="14">
        <f>'P&amp;L Yr 3'!G20</f>
        <v>0</v>
      </c>
      <c r="H22" s="14">
        <f>'P&amp;L Yr 3'!H20</f>
        <v>0</v>
      </c>
      <c r="I22" s="14">
        <f>'P&amp;L Yr 3'!I20</f>
        <v>0</v>
      </c>
      <c r="J22" s="14">
        <f>'P&amp;L Yr 3'!J20</f>
        <v>0</v>
      </c>
      <c r="K22" s="14">
        <f>'P&amp;L Yr 3'!K20</f>
        <v>0</v>
      </c>
      <c r="L22" s="14">
        <f>'P&amp;L Yr 3'!L20</f>
        <v>0</v>
      </c>
      <c r="M22" s="14">
        <f>'P&amp;L Yr 3'!M20</f>
        <v>0</v>
      </c>
      <c r="N22" s="14">
        <f t="shared" si="2"/>
        <v>0</v>
      </c>
      <c r="O22" s="5"/>
      <c r="P22" s="5"/>
      <c r="Q22" s="5"/>
    </row>
    <row r="23" spans="1:17" ht="12.75" customHeight="1">
      <c r="A23" s="11" t="str">
        <f>'P&amp;L Summary'!A24</f>
        <v>Repairs/Maintenance</v>
      </c>
      <c r="B23" s="14">
        <f>'P&amp;L Yr 3'!B21</f>
        <v>0</v>
      </c>
      <c r="C23" s="14">
        <f>'P&amp;L Yr 3'!C21</f>
        <v>0</v>
      </c>
      <c r="D23" s="14">
        <f>'P&amp;L Yr 3'!D21</f>
        <v>0</v>
      </c>
      <c r="E23" s="14">
        <f>'P&amp;L Yr 3'!E21</f>
        <v>0</v>
      </c>
      <c r="F23" s="14">
        <f>'P&amp;L Yr 3'!F21</f>
        <v>0</v>
      </c>
      <c r="G23" s="14">
        <f>'P&amp;L Yr 3'!G21</f>
        <v>0</v>
      </c>
      <c r="H23" s="14">
        <f>'P&amp;L Yr 3'!H21</f>
        <v>0</v>
      </c>
      <c r="I23" s="14">
        <f>'P&amp;L Yr 3'!I21</f>
        <v>0</v>
      </c>
      <c r="J23" s="14">
        <f>'P&amp;L Yr 3'!J21</f>
        <v>0</v>
      </c>
      <c r="K23" s="14">
        <f>'P&amp;L Yr 3'!K21</f>
        <v>0</v>
      </c>
      <c r="L23" s="14">
        <f>'P&amp;L Yr 3'!L21</f>
        <v>0</v>
      </c>
      <c r="M23" s="14">
        <f>'P&amp;L Yr 3'!M21</f>
        <v>0</v>
      </c>
      <c r="N23" s="14">
        <f t="shared" si="2"/>
        <v>0</v>
      </c>
      <c r="O23" s="5"/>
      <c r="P23" s="5"/>
      <c r="Q23" s="5"/>
    </row>
    <row r="24" spans="1:17" ht="12.75" customHeight="1">
      <c r="A24" s="11" t="str">
        <f>'P&amp;L Summary'!A25</f>
        <v>Equipment</v>
      </c>
      <c r="B24" s="14">
        <f>'P&amp;L Yr 3'!B22</f>
        <v>0</v>
      </c>
      <c r="C24" s="14">
        <f>'P&amp;L Yr 3'!C22</f>
        <v>0</v>
      </c>
      <c r="D24" s="14">
        <f>'P&amp;L Yr 3'!D22</f>
        <v>0</v>
      </c>
      <c r="E24" s="14">
        <f>'P&amp;L Yr 3'!E22</f>
        <v>0</v>
      </c>
      <c r="F24" s="14">
        <f>'P&amp;L Yr 3'!F22</f>
        <v>0</v>
      </c>
      <c r="G24" s="14">
        <f>'P&amp;L Yr 3'!G22</f>
        <v>0</v>
      </c>
      <c r="H24" s="14">
        <f>'P&amp;L Yr 3'!H22</f>
        <v>0</v>
      </c>
      <c r="I24" s="14">
        <f>'P&amp;L Yr 3'!I22</f>
        <v>0</v>
      </c>
      <c r="J24" s="14">
        <f>'P&amp;L Yr 3'!J22</f>
        <v>0</v>
      </c>
      <c r="K24" s="14">
        <f>'P&amp;L Yr 3'!K22</f>
        <v>0</v>
      </c>
      <c r="L24" s="14">
        <f>'P&amp;L Yr 3'!L22</f>
        <v>0</v>
      </c>
      <c r="M24" s="14">
        <f>'P&amp;L Yr 3'!M22</f>
        <v>0</v>
      </c>
      <c r="N24" s="14">
        <f t="shared" si="2"/>
        <v>0</v>
      </c>
      <c r="O24" s="5"/>
      <c r="P24" s="5"/>
      <c r="Q24" s="5"/>
    </row>
    <row r="25" spans="1:17" ht="12.75" customHeight="1">
      <c r="A25" s="11" t="str">
        <f>'P&amp;L Summary'!A26</f>
        <v>Dues &amp; Subscriptions</v>
      </c>
      <c r="B25" s="14">
        <f>'P&amp;L Yr 3'!B23</f>
        <v>0</v>
      </c>
      <c r="C25" s="14">
        <f>'P&amp;L Yr 3'!C23</f>
        <v>0</v>
      </c>
      <c r="D25" s="14">
        <f>'P&amp;L Yr 3'!D23</f>
        <v>0</v>
      </c>
      <c r="E25" s="14">
        <f>'P&amp;L Yr 3'!E23</f>
        <v>0</v>
      </c>
      <c r="F25" s="14">
        <f>'P&amp;L Yr 3'!F23</f>
        <v>0</v>
      </c>
      <c r="G25" s="14">
        <f>'P&amp;L Yr 3'!G23</f>
        <v>0</v>
      </c>
      <c r="H25" s="14">
        <f>'P&amp;L Yr 3'!H23</f>
        <v>0</v>
      </c>
      <c r="I25" s="14">
        <f>'P&amp;L Yr 3'!I23</f>
        <v>0</v>
      </c>
      <c r="J25" s="14">
        <f>'P&amp;L Yr 3'!J23</f>
        <v>0</v>
      </c>
      <c r="K25" s="14">
        <f>'P&amp;L Yr 3'!K23</f>
        <v>0</v>
      </c>
      <c r="L25" s="14">
        <f>'P&amp;L Yr 3'!L23</f>
        <v>0</v>
      </c>
      <c r="M25" s="14">
        <f>'P&amp;L Yr 3'!M23</f>
        <v>0</v>
      </c>
      <c r="N25" s="14">
        <f t="shared" si="2"/>
        <v>0</v>
      </c>
      <c r="O25" s="5"/>
      <c r="P25" s="5"/>
      <c r="Q25" s="5"/>
    </row>
    <row r="26" spans="1:17" ht="12.75" customHeight="1">
      <c r="A26" s="11" t="str">
        <f>'P&amp;L Summary'!A27</f>
        <v xml:space="preserve">Programming license </v>
      </c>
      <c r="B26" s="14">
        <f>'P&amp;L Yr 3'!B24</f>
        <v>66.666666666666671</v>
      </c>
      <c r="C26" s="14">
        <f>'P&amp;L Yr 3'!C24</f>
        <v>66.666666666666671</v>
      </c>
      <c r="D26" s="14">
        <f>'P&amp;L Yr 3'!D24</f>
        <v>66.666666666666671</v>
      </c>
      <c r="E26" s="14">
        <f>'P&amp;L Yr 3'!E24</f>
        <v>66.666666666666671</v>
      </c>
      <c r="F26" s="14">
        <f>'P&amp;L Yr 3'!F24</f>
        <v>66.666666666666671</v>
      </c>
      <c r="G26" s="14">
        <f>'P&amp;L Yr 3'!G24</f>
        <v>66.666666666666671</v>
      </c>
      <c r="H26" s="14">
        <f>'P&amp;L Yr 3'!H24</f>
        <v>66.666666666666671</v>
      </c>
      <c r="I26" s="14">
        <f>'P&amp;L Yr 3'!I24</f>
        <v>66.666666666666671</v>
      </c>
      <c r="J26" s="14">
        <f>'P&amp;L Yr 3'!J24</f>
        <v>66.666666666666671</v>
      </c>
      <c r="K26" s="14">
        <f>'P&amp;L Yr 3'!K24</f>
        <v>66.666666666666671</v>
      </c>
      <c r="L26" s="14">
        <f>'P&amp;L Yr 3'!L24</f>
        <v>66.666666666666671</v>
      </c>
      <c r="M26" s="14">
        <f>'P&amp;L Yr 3'!M24</f>
        <v>66.666666666666671</v>
      </c>
      <c r="N26" s="14">
        <f t="shared" si="2"/>
        <v>799.99999999999989</v>
      </c>
      <c r="O26" s="5"/>
      <c r="P26" s="5"/>
      <c r="Q26" s="5"/>
    </row>
    <row r="27" spans="1:17" ht="12.75" customHeight="1">
      <c r="A27" s="11" t="str">
        <f>'P&amp;L Summary'!A28</f>
        <v>Telephone and Internet</v>
      </c>
      <c r="B27" s="14">
        <f>'P&amp;L Yr 3'!B25</f>
        <v>100</v>
      </c>
      <c r="C27" s="14">
        <f>'P&amp;L Yr 3'!C25</f>
        <v>100</v>
      </c>
      <c r="D27" s="14">
        <f>'P&amp;L Yr 3'!D25</f>
        <v>100</v>
      </c>
      <c r="E27" s="14">
        <f>'P&amp;L Yr 3'!E25</f>
        <v>100</v>
      </c>
      <c r="F27" s="14">
        <f>'P&amp;L Yr 3'!F25</f>
        <v>100</v>
      </c>
      <c r="G27" s="14">
        <f>'P&amp;L Yr 3'!G25</f>
        <v>100</v>
      </c>
      <c r="H27" s="14">
        <f>'P&amp;L Yr 3'!H25</f>
        <v>100</v>
      </c>
      <c r="I27" s="14">
        <f>'P&amp;L Yr 3'!I25</f>
        <v>100</v>
      </c>
      <c r="J27" s="14">
        <f>'P&amp;L Yr 3'!J25</f>
        <v>100</v>
      </c>
      <c r="K27" s="14">
        <f>'P&amp;L Yr 3'!K25</f>
        <v>100</v>
      </c>
      <c r="L27" s="14">
        <f>'P&amp;L Yr 3'!L25</f>
        <v>100</v>
      </c>
      <c r="M27" s="14">
        <f>'P&amp;L Yr 3'!M25</f>
        <v>100</v>
      </c>
      <c r="N27" s="14">
        <f t="shared" si="2"/>
        <v>1200</v>
      </c>
      <c r="O27" s="5"/>
      <c r="P27" s="5"/>
      <c r="Q27" s="5"/>
    </row>
    <row r="28" spans="1:17" ht="12.75" customHeight="1">
      <c r="A28" s="11" t="str">
        <f>'P&amp;L Summary'!A29</f>
        <v>Property Taxes &amp; Common Charges</v>
      </c>
      <c r="B28" s="14">
        <f>'P&amp;L Yr 3'!B26</f>
        <v>0</v>
      </c>
      <c r="C28" s="14">
        <f>'P&amp;L Yr 3'!C26</f>
        <v>0</v>
      </c>
      <c r="D28" s="14">
        <f>'P&amp;L Yr 3'!D26</f>
        <v>0</v>
      </c>
      <c r="E28" s="14">
        <f>'P&amp;L Yr 3'!E26</f>
        <v>0</v>
      </c>
      <c r="F28" s="14">
        <f>'P&amp;L Yr 3'!F26</f>
        <v>0</v>
      </c>
      <c r="G28" s="14">
        <f>'P&amp;L Yr 3'!G26</f>
        <v>0</v>
      </c>
      <c r="H28" s="14">
        <f>'P&amp;L Yr 3'!H26</f>
        <v>0</v>
      </c>
      <c r="I28" s="14">
        <f>'P&amp;L Yr 3'!I26</f>
        <v>0</v>
      </c>
      <c r="J28" s="14">
        <f>'P&amp;L Yr 3'!J26</f>
        <v>0</v>
      </c>
      <c r="K28" s="14">
        <f>'P&amp;L Yr 3'!K26</f>
        <v>0</v>
      </c>
      <c r="L28" s="14">
        <f>'P&amp;L Yr 3'!L26</f>
        <v>0</v>
      </c>
      <c r="M28" s="14">
        <f>'P&amp;L Yr 3'!M26</f>
        <v>0</v>
      </c>
      <c r="N28" s="14">
        <f t="shared" si="2"/>
        <v>0</v>
      </c>
      <c r="O28" s="5"/>
      <c r="P28" s="5"/>
      <c r="Q28" s="5"/>
    </row>
    <row r="29" spans="1:17" ht="12.75" customHeight="1">
      <c r="A29" s="11" t="str">
        <f>'P&amp;L Summary'!A30</f>
        <v>Car &amp; Truck Expense</v>
      </c>
      <c r="B29" s="14">
        <f>'P&amp;L Yr 3'!B27</f>
        <v>0</v>
      </c>
      <c r="C29" s="14">
        <f>'P&amp;L Yr 3'!C27</f>
        <v>0</v>
      </c>
      <c r="D29" s="14">
        <f>'P&amp;L Yr 3'!D27</f>
        <v>0</v>
      </c>
      <c r="E29" s="14">
        <f>'P&amp;L Yr 3'!E27</f>
        <v>0</v>
      </c>
      <c r="F29" s="14">
        <f>'P&amp;L Yr 3'!F27</f>
        <v>0</v>
      </c>
      <c r="G29" s="14">
        <f>'P&amp;L Yr 3'!G27</f>
        <v>0</v>
      </c>
      <c r="H29" s="14">
        <f>'P&amp;L Yr 3'!H27</f>
        <v>0</v>
      </c>
      <c r="I29" s="14">
        <f>'P&amp;L Yr 3'!I27</f>
        <v>0</v>
      </c>
      <c r="J29" s="14">
        <f>'P&amp;L Yr 3'!J27</f>
        <v>0</v>
      </c>
      <c r="K29" s="14">
        <f>'P&amp;L Yr 3'!K27</f>
        <v>0</v>
      </c>
      <c r="L29" s="14">
        <f>'P&amp;L Yr 3'!L27</f>
        <v>0</v>
      </c>
      <c r="M29" s="14">
        <f>'P&amp;L Yr 3'!M27</f>
        <v>0</v>
      </c>
      <c r="N29" s="14">
        <f t="shared" si="2"/>
        <v>0</v>
      </c>
      <c r="O29" s="5"/>
      <c r="P29" s="5"/>
      <c r="Q29" s="5"/>
    </row>
    <row r="30" spans="1:17" ht="12.75" customHeight="1">
      <c r="A30" s="11" t="str">
        <f>'P&amp;L Summary'!A31</f>
        <v>Travel</v>
      </c>
      <c r="B30" s="14">
        <f>'P&amp;L Yr 3'!B28</f>
        <v>227.08333333333334</v>
      </c>
      <c r="C30" s="14">
        <f>'P&amp;L Yr 3'!C28</f>
        <v>227.08333333333334</v>
      </c>
      <c r="D30" s="14">
        <f>'P&amp;L Yr 3'!D28</f>
        <v>227.08333333333334</v>
      </c>
      <c r="E30" s="14">
        <f>'P&amp;L Yr 3'!E28</f>
        <v>227.08333333333334</v>
      </c>
      <c r="F30" s="14">
        <f>'P&amp;L Yr 3'!F28</f>
        <v>227.08333333333334</v>
      </c>
      <c r="G30" s="14">
        <f>'P&amp;L Yr 3'!G28</f>
        <v>227.08333333333334</v>
      </c>
      <c r="H30" s="14">
        <f>'P&amp;L Yr 3'!H28</f>
        <v>227.08333333333334</v>
      </c>
      <c r="I30" s="14">
        <f>'P&amp;L Yr 3'!I28</f>
        <v>227.08333333333334</v>
      </c>
      <c r="J30" s="14">
        <f>'P&amp;L Yr 3'!J28</f>
        <v>227.08333333333334</v>
      </c>
      <c r="K30" s="14">
        <f>'P&amp;L Yr 3'!K28</f>
        <v>227.08333333333334</v>
      </c>
      <c r="L30" s="14">
        <f>'P&amp;L Yr 3'!L28</f>
        <v>227.08333333333334</v>
      </c>
      <c r="M30" s="14">
        <f>'P&amp;L Yr 3'!M28</f>
        <v>227.08333333333334</v>
      </c>
      <c r="N30" s="14">
        <f t="shared" si="2"/>
        <v>2725</v>
      </c>
      <c r="O30" s="5"/>
      <c r="P30" s="5"/>
      <c r="Q30" s="5"/>
    </row>
    <row r="31" spans="1:17" ht="12.75" customHeight="1">
      <c r="A31" s="11" t="str">
        <f>'P&amp;L Summary'!A32</f>
        <v>Utilities (Heat &amp; Electric)</v>
      </c>
      <c r="B31" s="14">
        <f>'P&amp;L Yr 3'!B29</f>
        <v>0</v>
      </c>
      <c r="C31" s="14">
        <f>'P&amp;L Yr 3'!C29</f>
        <v>0</v>
      </c>
      <c r="D31" s="14">
        <f>'P&amp;L Yr 3'!D29</f>
        <v>0</v>
      </c>
      <c r="E31" s="14">
        <f>'P&amp;L Yr 3'!E29</f>
        <v>0</v>
      </c>
      <c r="F31" s="14">
        <f>'P&amp;L Yr 3'!F29</f>
        <v>0</v>
      </c>
      <c r="G31" s="14">
        <f>'P&amp;L Yr 3'!G29</f>
        <v>0</v>
      </c>
      <c r="H31" s="14">
        <f>'P&amp;L Yr 3'!H29</f>
        <v>0</v>
      </c>
      <c r="I31" s="14">
        <f>'P&amp;L Yr 3'!I29</f>
        <v>0</v>
      </c>
      <c r="J31" s="14">
        <f>'P&amp;L Yr 3'!J29</f>
        <v>0</v>
      </c>
      <c r="K31" s="14">
        <f>'P&amp;L Yr 3'!K29</f>
        <v>0</v>
      </c>
      <c r="L31" s="14">
        <f>'P&amp;L Yr 3'!L29</f>
        <v>0</v>
      </c>
      <c r="M31" s="14">
        <f>'P&amp;L Yr 3'!M29</f>
        <v>0</v>
      </c>
      <c r="N31" s="14">
        <f t="shared" si="2"/>
        <v>0</v>
      </c>
      <c r="O31" s="5"/>
      <c r="P31" s="5"/>
      <c r="Q31" s="5"/>
    </row>
    <row r="32" spans="1:17" ht="12.75" customHeight="1">
      <c r="A32" s="11" t="str">
        <f>'P&amp;L Summary'!A33</f>
        <v>Sanitation</v>
      </c>
      <c r="B32" s="14">
        <f>'P&amp;L Yr 3'!B30</f>
        <v>0</v>
      </c>
      <c r="C32" s="14">
        <f>'P&amp;L Yr 3'!C30</f>
        <v>0</v>
      </c>
      <c r="D32" s="14">
        <f>'P&amp;L Yr 3'!D30</f>
        <v>0</v>
      </c>
      <c r="E32" s="14">
        <f>'P&amp;L Yr 3'!E30</f>
        <v>0</v>
      </c>
      <c r="F32" s="14">
        <f>'P&amp;L Yr 3'!F30</f>
        <v>0</v>
      </c>
      <c r="G32" s="14">
        <f>'P&amp;L Yr 3'!G30</f>
        <v>0</v>
      </c>
      <c r="H32" s="14">
        <f>'P&amp;L Yr 3'!H30</f>
        <v>0</v>
      </c>
      <c r="I32" s="14">
        <f>'P&amp;L Yr 3'!I30</f>
        <v>0</v>
      </c>
      <c r="J32" s="14">
        <f>'P&amp;L Yr 3'!J30</f>
        <v>0</v>
      </c>
      <c r="K32" s="14">
        <f>'P&amp;L Yr 3'!K30</f>
        <v>0</v>
      </c>
      <c r="L32" s="14">
        <f>'P&amp;L Yr 3'!L30</f>
        <v>0</v>
      </c>
      <c r="M32" s="14">
        <f>'P&amp;L Yr 3'!M30</f>
        <v>0</v>
      </c>
      <c r="N32" s="14">
        <f t="shared" si="2"/>
        <v>0</v>
      </c>
      <c r="O32" s="5"/>
      <c r="P32" s="5"/>
      <c r="Q32" s="5"/>
    </row>
    <row r="33" spans="1:17" ht="12.75" customHeight="1">
      <c r="A33" s="11" t="str">
        <f>'P&amp;L Summary'!A34</f>
        <v>Depreciation/Amortization</v>
      </c>
      <c r="B33" s="14">
        <f>'P&amp;L Yr 3'!B31</f>
        <v>0</v>
      </c>
      <c r="C33" s="14">
        <f>'P&amp;L Yr 3'!C31</f>
        <v>0</v>
      </c>
      <c r="D33" s="14">
        <f>'P&amp;L Yr 3'!D31</f>
        <v>0</v>
      </c>
      <c r="E33" s="14">
        <f>'P&amp;L Yr 3'!E31</f>
        <v>0</v>
      </c>
      <c r="F33" s="14">
        <f>'P&amp;L Yr 3'!F31</f>
        <v>0</v>
      </c>
      <c r="G33" s="14">
        <f>'P&amp;L Yr 3'!G31</f>
        <v>0</v>
      </c>
      <c r="H33" s="14">
        <f>'P&amp;L Yr 3'!H31</f>
        <v>0</v>
      </c>
      <c r="I33" s="14">
        <f>'P&amp;L Yr 3'!I31</f>
        <v>0</v>
      </c>
      <c r="J33" s="14">
        <f>'P&amp;L Yr 3'!J31</f>
        <v>0</v>
      </c>
      <c r="K33" s="14">
        <f>'P&amp;L Yr 3'!K31</f>
        <v>0</v>
      </c>
      <c r="L33" s="14">
        <f>'P&amp;L Yr 3'!L31</f>
        <v>0</v>
      </c>
      <c r="M33" s="14">
        <f>'P&amp;L Yr 3'!M31</f>
        <v>0</v>
      </c>
      <c r="N33" s="14">
        <f t="shared" si="2"/>
        <v>0</v>
      </c>
      <c r="O33" s="5"/>
      <c r="P33" s="5"/>
      <c r="Q33" s="5"/>
    </row>
    <row r="34" spans="1:17" ht="12.75" customHeight="1">
      <c r="A34" s="11" t="str">
        <f>'P&amp;L Summary'!A35</f>
        <v>Taxes &amp; Licenses</v>
      </c>
      <c r="B34" s="14">
        <f>'P&amp;L Yr 3'!B32</f>
        <v>0</v>
      </c>
      <c r="C34" s="14">
        <f>'P&amp;L Yr 3'!C32</f>
        <v>0</v>
      </c>
      <c r="D34" s="14">
        <f>'P&amp;L Yr 3'!D32</f>
        <v>0</v>
      </c>
      <c r="E34" s="14">
        <f>'P&amp;L Yr 3'!E32</f>
        <v>0</v>
      </c>
      <c r="F34" s="14">
        <f>'P&amp;L Yr 3'!F32</f>
        <v>0</v>
      </c>
      <c r="G34" s="14">
        <f>'P&amp;L Yr 3'!G32</f>
        <v>0</v>
      </c>
      <c r="H34" s="14">
        <f>'P&amp;L Yr 3'!H32</f>
        <v>0</v>
      </c>
      <c r="I34" s="14">
        <f>'P&amp;L Yr 3'!I32</f>
        <v>0</v>
      </c>
      <c r="J34" s="14">
        <f>'P&amp;L Yr 3'!J32</f>
        <v>0</v>
      </c>
      <c r="K34" s="14">
        <f>'P&amp;L Yr 3'!K32</f>
        <v>0</v>
      </c>
      <c r="L34" s="14">
        <f>'P&amp;L Yr 3'!L32</f>
        <v>0</v>
      </c>
      <c r="M34" s="14">
        <f>'P&amp;L Yr 3'!M32</f>
        <v>0</v>
      </c>
      <c r="N34" s="14">
        <f t="shared" si="2"/>
        <v>0</v>
      </c>
      <c r="O34" s="5"/>
      <c r="P34" s="5"/>
      <c r="Q34" s="5"/>
    </row>
    <row r="35" spans="1:17" ht="12.75" customHeight="1">
      <c r="A35" s="11" t="str">
        <f>'P&amp;L Summary'!A36</f>
        <v>Interest</v>
      </c>
      <c r="B35" s="14">
        <f>'P&amp;L Yr 3'!B33</f>
        <v>0</v>
      </c>
      <c r="C35" s="14">
        <f>'P&amp;L Yr 3'!C33</f>
        <v>0</v>
      </c>
      <c r="D35" s="14">
        <f>'P&amp;L Yr 3'!D33</f>
        <v>0</v>
      </c>
      <c r="E35" s="14">
        <f>'P&amp;L Yr 3'!E33</f>
        <v>0</v>
      </c>
      <c r="F35" s="14">
        <f>'P&amp;L Yr 3'!F33</f>
        <v>0</v>
      </c>
      <c r="G35" s="14">
        <f>'P&amp;L Yr 3'!G33</f>
        <v>0</v>
      </c>
      <c r="H35" s="14">
        <f>'P&amp;L Yr 3'!H33</f>
        <v>0</v>
      </c>
      <c r="I35" s="14">
        <f>'P&amp;L Yr 3'!I33</f>
        <v>0</v>
      </c>
      <c r="J35" s="14">
        <f>'P&amp;L Yr 3'!J33</f>
        <v>0</v>
      </c>
      <c r="K35" s="14">
        <f>'P&amp;L Yr 3'!K33</f>
        <v>0</v>
      </c>
      <c r="L35" s="14">
        <f>'P&amp;L Yr 3'!L33</f>
        <v>0</v>
      </c>
      <c r="M35" s="14">
        <f>'P&amp;L Yr 3'!M33</f>
        <v>0</v>
      </c>
      <c r="N35" s="14">
        <f t="shared" si="2"/>
        <v>0</v>
      </c>
      <c r="O35" s="5"/>
      <c r="P35" s="5"/>
      <c r="Q35" s="5"/>
    </row>
    <row r="36" spans="1:17" ht="12.75" customHeight="1">
      <c r="A36" s="11" t="str">
        <f>'P&amp;L Summary'!A37</f>
        <v>Misc.</v>
      </c>
      <c r="B36" s="15">
        <f>'P&amp;L Yr 3'!B34</f>
        <v>0</v>
      </c>
      <c r="C36" s="15">
        <f>'P&amp;L Yr 3'!C34</f>
        <v>0</v>
      </c>
      <c r="D36" s="15">
        <f>'P&amp;L Yr 3'!D34</f>
        <v>0</v>
      </c>
      <c r="E36" s="15">
        <f>'P&amp;L Yr 3'!E34</f>
        <v>0</v>
      </c>
      <c r="F36" s="15">
        <f>'P&amp;L Yr 3'!F34</f>
        <v>0</v>
      </c>
      <c r="G36" s="15">
        <f>'P&amp;L Yr 3'!G34</f>
        <v>0</v>
      </c>
      <c r="H36" s="15">
        <f>'P&amp;L Yr 3'!H34</f>
        <v>0</v>
      </c>
      <c r="I36" s="15">
        <f>'P&amp;L Yr 3'!I34</f>
        <v>0</v>
      </c>
      <c r="J36" s="15">
        <f>'P&amp;L Yr 3'!J34</f>
        <v>0</v>
      </c>
      <c r="K36" s="15">
        <f>'P&amp;L Yr 3'!K34</f>
        <v>0</v>
      </c>
      <c r="L36" s="15">
        <f>'P&amp;L Yr 3'!L34</f>
        <v>0</v>
      </c>
      <c r="M36" s="15">
        <f>'P&amp;L Yr 3'!M34</f>
        <v>0</v>
      </c>
      <c r="N36" s="15">
        <f t="shared" si="2"/>
        <v>0</v>
      </c>
      <c r="O36" s="5"/>
      <c r="P36" s="5"/>
      <c r="Q36" s="5"/>
    </row>
    <row r="37" spans="1:17" ht="12.75" customHeight="1">
      <c r="A37" s="38" t="s">
        <v>55</v>
      </c>
      <c r="B37" s="17">
        <f t="shared" ref="B37:M37" si="3">SUM(B10:B36)</f>
        <v>1127.0833333333333</v>
      </c>
      <c r="C37" s="17">
        <f t="shared" si="3"/>
        <v>1127.0833333333333</v>
      </c>
      <c r="D37" s="17">
        <f t="shared" si="3"/>
        <v>1127.0833333333333</v>
      </c>
      <c r="E37" s="17">
        <f t="shared" si="3"/>
        <v>1127.0833333333333</v>
      </c>
      <c r="F37" s="17">
        <f t="shared" si="3"/>
        <v>1127.0833333333333</v>
      </c>
      <c r="G37" s="17">
        <f t="shared" si="3"/>
        <v>1127.0833333333333</v>
      </c>
      <c r="H37" s="17">
        <f t="shared" si="3"/>
        <v>1127.0833333333333</v>
      </c>
      <c r="I37" s="17">
        <f t="shared" si="3"/>
        <v>1127.0833333333333</v>
      </c>
      <c r="J37" s="17">
        <f t="shared" si="3"/>
        <v>1127.0833333333333</v>
      </c>
      <c r="K37" s="17">
        <f t="shared" si="3"/>
        <v>1127.0833333333333</v>
      </c>
      <c r="L37" s="17">
        <f t="shared" si="3"/>
        <v>1127.0833333333333</v>
      </c>
      <c r="M37" s="17">
        <f t="shared" si="3"/>
        <v>1127.0833333333333</v>
      </c>
      <c r="N37" s="17">
        <f t="shared" si="2"/>
        <v>13525.000000000002</v>
      </c>
      <c r="O37" s="5"/>
      <c r="P37" s="5"/>
      <c r="Q37" s="5"/>
    </row>
    <row r="38" spans="1:17" ht="12.75" customHeight="1">
      <c r="A38" s="5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5"/>
      <c r="P38" s="5"/>
      <c r="Q38" s="5"/>
    </row>
    <row r="39" spans="1:17" ht="12.75" customHeight="1">
      <c r="A39" s="38" t="s">
        <v>122</v>
      </c>
      <c r="B39" s="15">
        <f t="shared" ref="B39:M39" si="4">B7-B37</f>
        <v>60872.916666666664</v>
      </c>
      <c r="C39" s="15">
        <f t="shared" si="4"/>
        <v>63495.833333333328</v>
      </c>
      <c r="D39" s="15">
        <f t="shared" si="4"/>
        <v>66118.75</v>
      </c>
      <c r="E39" s="15">
        <f t="shared" si="4"/>
        <v>68741.666666666672</v>
      </c>
      <c r="F39" s="15">
        <f t="shared" si="4"/>
        <v>71364.583333333343</v>
      </c>
      <c r="G39" s="15">
        <f t="shared" si="4"/>
        <v>73987.500000000015</v>
      </c>
      <c r="H39" s="15">
        <f t="shared" si="4"/>
        <v>76610.416666666686</v>
      </c>
      <c r="I39" s="15">
        <f t="shared" si="4"/>
        <v>79233.333333333358</v>
      </c>
      <c r="J39" s="15">
        <f t="shared" si="4"/>
        <v>81856.250000000029</v>
      </c>
      <c r="K39" s="15">
        <f t="shared" si="4"/>
        <v>84479.166666666701</v>
      </c>
      <c r="L39" s="15">
        <f t="shared" si="4"/>
        <v>87102.083333333372</v>
      </c>
      <c r="M39" s="15">
        <f t="shared" si="4"/>
        <v>89725.000000000044</v>
      </c>
      <c r="N39" s="14"/>
      <c r="O39" s="5"/>
      <c r="P39" s="5"/>
      <c r="Q39" s="5"/>
    </row>
    <row r="40" spans="1:17" ht="12.75" customHeight="1">
      <c r="A40" s="8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14"/>
      <c r="O40" s="5"/>
      <c r="P40" s="5"/>
      <c r="Q40" s="5"/>
    </row>
    <row r="41" spans="1:17" ht="12.75" customHeight="1">
      <c r="A41" s="63" t="s">
        <v>57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5"/>
      <c r="P41" s="5"/>
      <c r="Q41" s="5"/>
    </row>
    <row r="42" spans="1:17" ht="12.75" customHeight="1">
      <c r="A42" s="68" t="str">
        <f>'Cash Flow Summary'!A43</f>
        <v>Bank Loans</v>
      </c>
      <c r="B42" s="40">
        <f>'Cash Flow Summary'!D43</f>
        <v>0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f t="shared" ref="N42:N54" si="5">SUM(B42:M42)</f>
        <v>0</v>
      </c>
      <c r="O42" s="5"/>
      <c r="P42" s="5"/>
      <c r="Q42" s="5"/>
    </row>
    <row r="43" spans="1:17" ht="12.75" customHeight="1">
      <c r="A43" s="11" t="str">
        <f>'Cash Flow Summary'!A44</f>
        <v>Revolving Loans</v>
      </c>
      <c r="B43" s="14">
        <f>'Cash Flow Summary'!D44</f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f t="shared" si="5"/>
        <v>0</v>
      </c>
      <c r="O43" s="5"/>
      <c r="P43" s="5"/>
      <c r="Q43" s="5"/>
    </row>
    <row r="44" spans="1:17" ht="12.75" customHeight="1">
      <c r="A44" s="11" t="str">
        <f>'Cash Flow Summary'!A47</f>
        <v>Change In Accounts Payable</v>
      </c>
      <c r="B44" s="14">
        <f>'Cash Flow Summary'!D45</f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f t="shared" si="5"/>
        <v>0</v>
      </c>
      <c r="O44" s="5"/>
      <c r="P44" s="5"/>
      <c r="Q44" s="5"/>
    </row>
    <row r="45" spans="1:17" ht="12.75" customHeight="1">
      <c r="A45" s="11" t="str">
        <f>'Cash Flow Summary'!A48</f>
        <v>Change in Accounts Receivable</v>
      </c>
      <c r="B45" s="14">
        <f>'Cash Flow Summary'!D46</f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f t="shared" si="5"/>
        <v>0</v>
      </c>
      <c r="O45" s="5"/>
      <c r="P45" s="5"/>
      <c r="Q45" s="5"/>
    </row>
    <row r="46" spans="1:17" ht="12.75" customHeight="1">
      <c r="A46" s="11" t="str">
        <f>'Cash Flow Summary'!A45</f>
        <v>Other Loans (i.e. LOC, HELOC,,,)</v>
      </c>
      <c r="B46" s="14">
        <f>'Cash Flow Summary'!D47</f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f t="shared" si="5"/>
        <v>0</v>
      </c>
      <c r="O46" s="5"/>
      <c r="P46" s="5"/>
      <c r="Q46" s="5"/>
    </row>
    <row r="47" spans="1:17" ht="12.75" customHeight="1">
      <c r="A47" s="11" t="str">
        <f>'Cash Flow Summary'!A46</f>
        <v>Owners Equity</v>
      </c>
      <c r="B47" s="14">
        <f>'Cash Flow Summary'!D48</f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f t="shared" si="5"/>
        <v>0</v>
      </c>
      <c r="O47" s="5"/>
      <c r="P47" s="5"/>
      <c r="Q47" s="5"/>
    </row>
    <row r="48" spans="1:17" ht="12.75" customHeight="1">
      <c r="A48" s="11" t="str">
        <f>'Cash Flow Summary'!A49</f>
        <v>Loan Principal</v>
      </c>
      <c r="B48" s="14">
        <f t="shared" ref="B48:M48" si="6">'Cash Flow Summary'!$D$49/12</f>
        <v>0</v>
      </c>
      <c r="C48" s="14">
        <f t="shared" si="6"/>
        <v>0</v>
      </c>
      <c r="D48" s="14">
        <f t="shared" si="6"/>
        <v>0</v>
      </c>
      <c r="E48" s="14">
        <f t="shared" si="6"/>
        <v>0</v>
      </c>
      <c r="F48" s="14">
        <f t="shared" si="6"/>
        <v>0</v>
      </c>
      <c r="G48" s="14">
        <f t="shared" si="6"/>
        <v>0</v>
      </c>
      <c r="H48" s="14">
        <f t="shared" si="6"/>
        <v>0</v>
      </c>
      <c r="I48" s="14">
        <f t="shared" si="6"/>
        <v>0</v>
      </c>
      <c r="J48" s="14">
        <f t="shared" si="6"/>
        <v>0</v>
      </c>
      <c r="K48" s="14">
        <f t="shared" si="6"/>
        <v>0</v>
      </c>
      <c r="L48" s="14">
        <f t="shared" si="6"/>
        <v>0</v>
      </c>
      <c r="M48" s="14">
        <f t="shared" si="6"/>
        <v>0</v>
      </c>
      <c r="N48" s="14">
        <f t="shared" si="5"/>
        <v>0</v>
      </c>
      <c r="O48" s="5"/>
      <c r="P48" s="5"/>
      <c r="Q48" s="5"/>
    </row>
    <row r="49" spans="1:17" ht="12.75" customHeight="1">
      <c r="A49" s="11" t="str">
        <f>'Cash Flow Summary'!A50</f>
        <v>Depreciation/Amortization</v>
      </c>
      <c r="B49" s="14">
        <f t="shared" ref="B49:M49" si="7">B33</f>
        <v>0</v>
      </c>
      <c r="C49" s="14">
        <f t="shared" si="7"/>
        <v>0</v>
      </c>
      <c r="D49" s="14">
        <f t="shared" si="7"/>
        <v>0</v>
      </c>
      <c r="E49" s="14">
        <f t="shared" si="7"/>
        <v>0</v>
      </c>
      <c r="F49" s="14">
        <f t="shared" si="7"/>
        <v>0</v>
      </c>
      <c r="G49" s="14">
        <f t="shared" si="7"/>
        <v>0</v>
      </c>
      <c r="H49" s="14">
        <f t="shared" si="7"/>
        <v>0</v>
      </c>
      <c r="I49" s="14">
        <f t="shared" si="7"/>
        <v>0</v>
      </c>
      <c r="J49" s="14">
        <f t="shared" si="7"/>
        <v>0</v>
      </c>
      <c r="K49" s="14">
        <f t="shared" si="7"/>
        <v>0</v>
      </c>
      <c r="L49" s="14">
        <f t="shared" si="7"/>
        <v>0</v>
      </c>
      <c r="M49" s="14">
        <f t="shared" si="7"/>
        <v>0</v>
      </c>
      <c r="N49" s="14">
        <f t="shared" si="5"/>
        <v>0</v>
      </c>
      <c r="O49" s="5"/>
      <c r="P49" s="5"/>
      <c r="Q49" s="5"/>
    </row>
    <row r="50" spans="1:17" ht="12.75" customHeight="1">
      <c r="A50" s="11" t="str">
        <f>'Cash Flow Summary'!A51</f>
        <v>Building/Land Purchase</v>
      </c>
      <c r="B50" s="14">
        <f>'Cash Flow Summary'!D51</f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f t="shared" si="5"/>
        <v>0</v>
      </c>
      <c r="O50" s="5"/>
      <c r="P50" s="5"/>
      <c r="Q50" s="5"/>
    </row>
    <row r="51" spans="1:17" ht="12.75" customHeight="1">
      <c r="A51" s="11" t="str">
        <f>'Cash Flow Summary'!A52</f>
        <v>Equipment</v>
      </c>
      <c r="B51" s="14">
        <f>'Cash Flow Summary'!D52</f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f t="shared" si="5"/>
        <v>0</v>
      </c>
      <c r="O51" s="5"/>
      <c r="P51" s="5"/>
      <c r="Q51" s="5"/>
    </row>
    <row r="52" spans="1:17" ht="12.75" customHeight="1">
      <c r="A52" s="11" t="str">
        <f>'Cash Flow Summary'!A53</f>
        <v>Renovations/Improvements</v>
      </c>
      <c r="B52" s="14">
        <f>'Cash Flow Summary'!D53</f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f t="shared" si="5"/>
        <v>0</v>
      </c>
      <c r="O52" s="5"/>
      <c r="P52" s="5"/>
      <c r="Q52" s="5"/>
    </row>
    <row r="53" spans="1:17" ht="12.75" customHeight="1">
      <c r="A53" s="11" t="str">
        <f>'Cash Flow Summary'!A54</f>
        <v>Closing Costs</v>
      </c>
      <c r="B53" s="14">
        <f>'Cash Flow Summary'!D54</f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f t="shared" si="5"/>
        <v>0</v>
      </c>
      <c r="O53" s="5"/>
      <c r="P53" s="5"/>
      <c r="Q53" s="5"/>
    </row>
    <row r="54" spans="1:17" ht="12.75" customHeight="1">
      <c r="A54" s="11" t="str">
        <f>'Cash Flow Summary'!A55</f>
        <v>Misc. Start-up Costs</v>
      </c>
      <c r="B54" s="15">
        <f>'Cash Flow Summary'!D55</f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f t="shared" si="5"/>
        <v>0</v>
      </c>
      <c r="O54" s="5"/>
      <c r="P54" s="5"/>
      <c r="Q54" s="5"/>
    </row>
    <row r="55" spans="1:17" ht="12.75" customHeight="1">
      <c r="A55" s="38" t="s">
        <v>70</v>
      </c>
      <c r="B55" s="17">
        <f t="shared" ref="B55:N55" si="8">SUM(B42:B54)</f>
        <v>0</v>
      </c>
      <c r="C55" s="17">
        <f t="shared" si="8"/>
        <v>0</v>
      </c>
      <c r="D55" s="17">
        <f t="shared" si="8"/>
        <v>0</v>
      </c>
      <c r="E55" s="17">
        <f t="shared" si="8"/>
        <v>0</v>
      </c>
      <c r="F55" s="17">
        <f t="shared" si="8"/>
        <v>0</v>
      </c>
      <c r="G55" s="17">
        <f t="shared" si="8"/>
        <v>0</v>
      </c>
      <c r="H55" s="17">
        <f t="shared" si="8"/>
        <v>0</v>
      </c>
      <c r="I55" s="17">
        <f t="shared" si="8"/>
        <v>0</v>
      </c>
      <c r="J55" s="17">
        <f t="shared" si="8"/>
        <v>0</v>
      </c>
      <c r="K55" s="17">
        <f t="shared" si="8"/>
        <v>0</v>
      </c>
      <c r="L55" s="17">
        <f t="shared" si="8"/>
        <v>0</v>
      </c>
      <c r="M55" s="17">
        <f t="shared" si="8"/>
        <v>0</v>
      </c>
      <c r="N55" s="17">
        <f t="shared" si="8"/>
        <v>0</v>
      </c>
      <c r="O55" s="5"/>
      <c r="P55" s="5"/>
      <c r="Q55" s="5"/>
    </row>
    <row r="56" spans="1:17" ht="12.75" customHeight="1">
      <c r="A56" s="5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5"/>
      <c r="P56" s="5"/>
      <c r="Q56" s="5"/>
    </row>
    <row r="57" spans="1:17" ht="12.75" customHeight="1">
      <c r="A57" s="38" t="s">
        <v>123</v>
      </c>
      <c r="B57" s="15">
        <f t="shared" ref="B57:M57" si="9">B39+B55</f>
        <v>60872.916666666664</v>
      </c>
      <c r="C57" s="15">
        <f t="shared" si="9"/>
        <v>63495.833333333328</v>
      </c>
      <c r="D57" s="15">
        <f t="shared" si="9"/>
        <v>66118.75</v>
      </c>
      <c r="E57" s="15">
        <f t="shared" si="9"/>
        <v>68741.666666666672</v>
      </c>
      <c r="F57" s="15">
        <f t="shared" si="9"/>
        <v>71364.583333333343</v>
      </c>
      <c r="G57" s="15">
        <f t="shared" si="9"/>
        <v>73987.500000000015</v>
      </c>
      <c r="H57" s="15">
        <f t="shared" si="9"/>
        <v>76610.416666666686</v>
      </c>
      <c r="I57" s="15">
        <f t="shared" si="9"/>
        <v>79233.333333333358</v>
      </c>
      <c r="J57" s="15">
        <f t="shared" si="9"/>
        <v>81856.250000000029</v>
      </c>
      <c r="K57" s="15">
        <f t="shared" si="9"/>
        <v>84479.166666666701</v>
      </c>
      <c r="L57" s="15">
        <f t="shared" si="9"/>
        <v>87102.083333333372</v>
      </c>
      <c r="M57" s="15">
        <f t="shared" si="9"/>
        <v>89725.000000000044</v>
      </c>
      <c r="N57" s="15">
        <f>B5+N6-N37+N55</f>
        <v>89725</v>
      </c>
      <c r="O57" s="5"/>
      <c r="P57" s="5"/>
      <c r="Q57" s="14"/>
    </row>
  </sheetData>
  <mergeCells count="1">
    <mergeCell ref="A1:N1"/>
  </mergeCells>
  <pageMargins left="0.7" right="0.7" top="0.75" bottom="0.75" header="0.3" footer="0.3"/>
  <pageSetup orientation="landscape"/>
  <headerFooter>
    <oddFooter>&amp;L&amp;"Arial,Regular"&amp;10&amp;K000000Aga_Ratajska(2).xlsm&amp;R&amp;"Arial,Regular"&amp;10&amp;K0000009/10/18 - 2:19 PM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6"/>
  <sheetViews>
    <sheetView showGridLines="0" workbookViewId="0"/>
  </sheetViews>
  <sheetFormatPr defaultColWidth="8.85546875" defaultRowHeight="12.75" customHeight="1"/>
  <cols>
    <col min="1" max="1" width="2.42578125" style="98" customWidth="1"/>
    <col min="2" max="10" width="9.7109375" style="98" customWidth="1"/>
    <col min="11" max="11" width="10.85546875" style="98" customWidth="1"/>
    <col min="12" max="12" width="9.7109375" style="98" customWidth="1"/>
    <col min="13" max="13" width="10.28515625" style="98" customWidth="1"/>
    <col min="14" max="14" width="11.28515625" style="98" customWidth="1"/>
    <col min="15" max="256" width="8.85546875" style="98" customWidth="1"/>
  </cols>
  <sheetData>
    <row r="1" spans="1:15" ht="13.7" customHeight="1">
      <c r="A1" s="5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5"/>
    </row>
    <row r="2" spans="1:15" ht="12.75" customHeight="1">
      <c r="A2" s="100"/>
      <c r="B2" s="216" t="str">
        <f>CONCATENATE("Loan Payment Summary -   ",Details!B1)</f>
        <v>Loan Payment Summary -   Find Yourself in Ellenville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8"/>
      <c r="O2" s="101"/>
    </row>
    <row r="3" spans="1:15" ht="12.75" customHeight="1">
      <c r="A3" s="100"/>
      <c r="B3" s="102"/>
      <c r="C3" s="197" t="s">
        <v>124</v>
      </c>
      <c r="D3" s="215"/>
      <c r="E3" s="215"/>
      <c r="F3" s="215"/>
      <c r="G3" s="197" t="s">
        <v>46</v>
      </c>
      <c r="H3" s="215"/>
      <c r="I3" s="215"/>
      <c r="J3" s="215"/>
      <c r="K3" s="219" t="s">
        <v>125</v>
      </c>
      <c r="L3" s="220"/>
      <c r="M3" s="220"/>
      <c r="N3" s="103"/>
      <c r="O3" s="104"/>
    </row>
    <row r="4" spans="1:15" ht="28.5" customHeight="1">
      <c r="A4" s="100"/>
      <c r="B4" s="105" t="s">
        <v>126</v>
      </c>
      <c r="C4" s="62" t="str">
        <f>B13</f>
        <v>Bank</v>
      </c>
      <c r="D4" s="62" t="str">
        <f>B21</f>
        <v>Revolving</v>
      </c>
      <c r="E4" s="62" t="str">
        <f>B29</f>
        <v>Private</v>
      </c>
      <c r="F4" s="62" t="s">
        <v>118</v>
      </c>
      <c r="G4" s="62" t="str">
        <f>C4</f>
        <v>Bank</v>
      </c>
      <c r="H4" s="62" t="str">
        <f>D4</f>
        <v>Revolving</v>
      </c>
      <c r="I4" s="62" t="str">
        <f>E4</f>
        <v>Private</v>
      </c>
      <c r="J4" s="62" t="s">
        <v>118</v>
      </c>
      <c r="K4" s="106" t="s">
        <v>127</v>
      </c>
      <c r="L4" s="106" t="s">
        <v>128</v>
      </c>
      <c r="M4" s="106" t="s">
        <v>129</v>
      </c>
      <c r="N4" s="107" t="s">
        <v>130</v>
      </c>
      <c r="O4" s="104"/>
    </row>
    <row r="5" spans="1:15" ht="12.75" customHeight="1">
      <c r="A5" s="100"/>
      <c r="B5" s="221"/>
      <c r="C5" s="222"/>
      <c r="D5" s="222"/>
      <c r="E5" s="222"/>
      <c r="F5" s="222"/>
      <c r="G5" s="222"/>
      <c r="H5" s="222"/>
      <c r="I5" s="222"/>
      <c r="J5" s="222"/>
      <c r="K5" s="222"/>
      <c r="L5" s="108"/>
      <c r="M5" s="108"/>
      <c r="N5" s="109"/>
      <c r="O5" s="104"/>
    </row>
    <row r="6" spans="1:15" ht="12.75" customHeight="1">
      <c r="A6" s="100"/>
      <c r="B6" s="110">
        <v>1</v>
      </c>
      <c r="C6" s="111">
        <f>C15</f>
        <v>0</v>
      </c>
      <c r="D6" s="111">
        <f>C23</f>
        <v>0</v>
      </c>
      <c r="E6" s="111">
        <f>C31</f>
        <v>0</v>
      </c>
      <c r="F6" s="112">
        <f>SUM(C6:E6)</f>
        <v>0</v>
      </c>
      <c r="G6" s="111">
        <f>B15</f>
        <v>0</v>
      </c>
      <c r="H6" s="111">
        <f>B23</f>
        <v>0</v>
      </c>
      <c r="I6" s="111">
        <f>B31</f>
        <v>0</v>
      </c>
      <c r="J6" s="113">
        <f>SUM(G6:I6)</f>
        <v>0</v>
      </c>
      <c r="K6" s="114">
        <f>F6</f>
        <v>0</v>
      </c>
      <c r="L6" s="114">
        <f>J6</f>
        <v>0</v>
      </c>
      <c r="M6" s="114">
        <f>K6+L6</f>
        <v>0</v>
      </c>
      <c r="N6" s="115">
        <f>M6/12</f>
        <v>0</v>
      </c>
      <c r="O6" s="104"/>
    </row>
    <row r="7" spans="1:15" ht="12.75" customHeight="1">
      <c r="A7" s="100"/>
      <c r="B7" s="116">
        <v>2</v>
      </c>
      <c r="C7" s="117">
        <f>C16</f>
        <v>0</v>
      </c>
      <c r="D7" s="117">
        <f>C24</f>
        <v>0</v>
      </c>
      <c r="E7" s="117">
        <f>C32</f>
        <v>0</v>
      </c>
      <c r="F7" s="118">
        <f>SUM(C7:E7)</f>
        <v>0</v>
      </c>
      <c r="G7" s="117">
        <f>B16</f>
        <v>0</v>
      </c>
      <c r="H7" s="117">
        <f>B24</f>
        <v>0</v>
      </c>
      <c r="I7" s="117">
        <f>B32</f>
        <v>0</v>
      </c>
      <c r="J7" s="119">
        <f>SUM(G7:I7)</f>
        <v>0</v>
      </c>
      <c r="K7" s="14">
        <f>F7</f>
        <v>0</v>
      </c>
      <c r="L7" s="14">
        <f>J7</f>
        <v>0</v>
      </c>
      <c r="M7" s="14">
        <f>K7+L7</f>
        <v>0</v>
      </c>
      <c r="N7" s="120">
        <f>M7/12</f>
        <v>0</v>
      </c>
      <c r="O7" s="104"/>
    </row>
    <row r="8" spans="1:15" ht="12.75" customHeight="1">
      <c r="A8" s="100"/>
      <c r="B8" s="116">
        <v>3</v>
      </c>
      <c r="C8" s="117">
        <f>C17</f>
        <v>0</v>
      </c>
      <c r="D8" s="117">
        <f>C25</f>
        <v>0</v>
      </c>
      <c r="E8" s="117">
        <f>C33</f>
        <v>0</v>
      </c>
      <c r="F8" s="118">
        <f>SUM(C8:E8)</f>
        <v>0</v>
      </c>
      <c r="G8" s="117">
        <f>B17</f>
        <v>0</v>
      </c>
      <c r="H8" s="117">
        <f>B25</f>
        <v>0</v>
      </c>
      <c r="I8" s="117">
        <f>B33</f>
        <v>0</v>
      </c>
      <c r="J8" s="119">
        <f>SUM(G8:I8)</f>
        <v>0</v>
      </c>
      <c r="K8" s="14">
        <f>F8</f>
        <v>0</v>
      </c>
      <c r="L8" s="14">
        <f>J8</f>
        <v>0</v>
      </c>
      <c r="M8" s="14">
        <f>K8+L8</f>
        <v>0</v>
      </c>
      <c r="N8" s="120">
        <f>M8/12</f>
        <v>0</v>
      </c>
      <c r="O8" s="104"/>
    </row>
    <row r="9" spans="1:15" ht="12.75" customHeight="1">
      <c r="A9" s="100"/>
      <c r="B9" s="116">
        <v>4</v>
      </c>
      <c r="C9" s="117">
        <f>C18</f>
        <v>0</v>
      </c>
      <c r="D9" s="117">
        <f>C26</f>
        <v>0</v>
      </c>
      <c r="E9" s="117">
        <f>C34</f>
        <v>0</v>
      </c>
      <c r="F9" s="118">
        <f>SUM(C9:E9)</f>
        <v>0</v>
      </c>
      <c r="G9" s="117">
        <f>B18</f>
        <v>0</v>
      </c>
      <c r="H9" s="117">
        <f>B26</f>
        <v>0</v>
      </c>
      <c r="I9" s="117">
        <f>B34</f>
        <v>0</v>
      </c>
      <c r="J9" s="119">
        <f>SUM(G9:I9)</f>
        <v>0</v>
      </c>
      <c r="K9" s="14">
        <f>F9</f>
        <v>0</v>
      </c>
      <c r="L9" s="14">
        <f>J9</f>
        <v>0</v>
      </c>
      <c r="M9" s="14">
        <f>K9+L9</f>
        <v>0</v>
      </c>
      <c r="N9" s="120">
        <f>M9/12</f>
        <v>0</v>
      </c>
      <c r="O9" s="104"/>
    </row>
    <row r="10" spans="1:15" ht="12.75" customHeight="1">
      <c r="A10" s="100"/>
      <c r="B10" s="121">
        <v>5</v>
      </c>
      <c r="C10" s="122">
        <f>C19</f>
        <v>0</v>
      </c>
      <c r="D10" s="122">
        <f>C27</f>
        <v>0</v>
      </c>
      <c r="E10" s="122">
        <f>C35</f>
        <v>0</v>
      </c>
      <c r="F10" s="123">
        <f>SUM(C10:E10)</f>
        <v>0</v>
      </c>
      <c r="G10" s="122">
        <f>B19</f>
        <v>0</v>
      </c>
      <c r="H10" s="122">
        <f>B27</f>
        <v>0</v>
      </c>
      <c r="I10" s="122">
        <f>B35</f>
        <v>0</v>
      </c>
      <c r="J10" s="124">
        <f>SUM(G10:I10)</f>
        <v>0</v>
      </c>
      <c r="K10" s="15">
        <f>F10</f>
        <v>0</v>
      </c>
      <c r="L10" s="15">
        <f>J10</f>
        <v>0</v>
      </c>
      <c r="M10" s="15">
        <f>K10+L10</f>
        <v>0</v>
      </c>
      <c r="N10" s="125">
        <f>M10/12</f>
        <v>0</v>
      </c>
      <c r="O10" s="104"/>
    </row>
    <row r="11" spans="1:15" ht="12.75" customHeight="1">
      <c r="A11" s="5"/>
      <c r="B11" s="37"/>
      <c r="C11" s="37"/>
      <c r="D11" s="37"/>
      <c r="E11" s="37"/>
      <c r="F11" s="37"/>
      <c r="G11" s="126"/>
      <c r="H11" s="126"/>
      <c r="I11" s="126"/>
      <c r="J11" s="126"/>
      <c r="K11" s="37"/>
      <c r="L11" s="37"/>
      <c r="M11" s="37"/>
      <c r="N11" s="37"/>
      <c r="O11" s="5"/>
    </row>
    <row r="12" spans="1:15" ht="12.75" customHeight="1">
      <c r="A12" s="5"/>
      <c r="B12" s="99"/>
      <c r="C12" s="99"/>
      <c r="D12" s="99"/>
      <c r="E12" s="5"/>
      <c r="F12" s="127"/>
      <c r="G12" s="127"/>
      <c r="H12" s="127"/>
      <c r="I12" s="127"/>
      <c r="J12" s="127"/>
      <c r="K12" s="127"/>
      <c r="L12" s="127"/>
      <c r="M12" s="127"/>
      <c r="N12" s="127"/>
      <c r="O12" s="5"/>
    </row>
    <row r="13" spans="1:15" ht="12.75" customHeight="1">
      <c r="A13" s="100"/>
      <c r="B13" s="210" t="s">
        <v>131</v>
      </c>
      <c r="C13" s="211"/>
      <c r="D13" s="212"/>
      <c r="E13" s="128"/>
      <c r="F13" s="201" t="s">
        <v>132</v>
      </c>
      <c r="G13" s="202"/>
      <c r="H13" s="202"/>
      <c r="I13" s="202"/>
      <c r="J13" s="202"/>
      <c r="K13" s="202"/>
      <c r="L13" s="202"/>
      <c r="M13" s="202"/>
      <c r="N13" s="203"/>
      <c r="O13" s="129"/>
    </row>
    <row r="14" spans="1:15" ht="12.75" customHeight="1">
      <c r="A14" s="100"/>
      <c r="B14" s="130" t="s">
        <v>133</v>
      </c>
      <c r="C14" s="131" t="s">
        <v>134</v>
      </c>
      <c r="D14" s="132" t="s">
        <v>118</v>
      </c>
      <c r="E14" s="128"/>
      <c r="F14" s="204"/>
      <c r="G14" s="205"/>
      <c r="H14" s="205"/>
      <c r="I14" s="205"/>
      <c r="J14" s="205"/>
      <c r="K14" s="205"/>
      <c r="L14" s="205"/>
      <c r="M14" s="205"/>
      <c r="N14" s="206"/>
      <c r="O14" s="129"/>
    </row>
    <row r="15" spans="1:15" ht="12.75" customHeight="1">
      <c r="A15" s="100"/>
      <c r="B15" s="133">
        <v>0</v>
      </c>
      <c r="C15" s="40">
        <v>0</v>
      </c>
      <c r="D15" s="134">
        <f>B15+C15</f>
        <v>0</v>
      </c>
      <c r="E15" s="128"/>
      <c r="F15" s="204"/>
      <c r="G15" s="205"/>
      <c r="H15" s="205"/>
      <c r="I15" s="205"/>
      <c r="J15" s="205"/>
      <c r="K15" s="205"/>
      <c r="L15" s="205"/>
      <c r="M15" s="205"/>
      <c r="N15" s="206"/>
      <c r="O15" s="129"/>
    </row>
    <row r="16" spans="1:15" ht="12.75" customHeight="1">
      <c r="A16" s="100"/>
      <c r="B16" s="135">
        <v>0</v>
      </c>
      <c r="C16" s="14">
        <v>0</v>
      </c>
      <c r="D16" s="120">
        <f>B16+C16</f>
        <v>0</v>
      </c>
      <c r="E16" s="128"/>
      <c r="F16" s="204"/>
      <c r="G16" s="205"/>
      <c r="H16" s="205"/>
      <c r="I16" s="205"/>
      <c r="J16" s="205"/>
      <c r="K16" s="205"/>
      <c r="L16" s="205"/>
      <c r="M16" s="205"/>
      <c r="N16" s="206"/>
      <c r="O16" s="129"/>
    </row>
    <row r="17" spans="1:15" ht="12.75" customHeight="1">
      <c r="A17" s="120"/>
      <c r="B17" s="135">
        <v>0</v>
      </c>
      <c r="C17" s="14">
        <v>0</v>
      </c>
      <c r="D17" s="120">
        <f>B17+C17</f>
        <v>0</v>
      </c>
      <c r="E17" s="128"/>
      <c r="F17" s="204"/>
      <c r="G17" s="205"/>
      <c r="H17" s="205"/>
      <c r="I17" s="205"/>
      <c r="J17" s="205"/>
      <c r="K17" s="205"/>
      <c r="L17" s="205"/>
      <c r="M17" s="205"/>
      <c r="N17" s="206"/>
      <c r="O17" s="129"/>
    </row>
    <row r="18" spans="1:15" ht="12.75" customHeight="1">
      <c r="A18" s="100"/>
      <c r="B18" s="135">
        <v>0</v>
      </c>
      <c r="C18" s="14">
        <v>0</v>
      </c>
      <c r="D18" s="120">
        <f>B18+C18</f>
        <v>0</v>
      </c>
      <c r="E18" s="128"/>
      <c r="F18" s="204"/>
      <c r="G18" s="205"/>
      <c r="H18" s="205"/>
      <c r="I18" s="205"/>
      <c r="J18" s="205"/>
      <c r="K18" s="205"/>
      <c r="L18" s="205"/>
      <c r="M18" s="205"/>
      <c r="N18" s="206"/>
      <c r="O18" s="129"/>
    </row>
    <row r="19" spans="1:15" ht="12.75" customHeight="1">
      <c r="A19" s="100"/>
      <c r="B19" s="135">
        <v>0</v>
      </c>
      <c r="C19" s="14">
        <v>0</v>
      </c>
      <c r="D19" s="125">
        <f>B19+C19</f>
        <v>0</v>
      </c>
      <c r="E19" s="128"/>
      <c r="F19" s="207"/>
      <c r="G19" s="208"/>
      <c r="H19" s="208"/>
      <c r="I19" s="208"/>
      <c r="J19" s="208"/>
      <c r="K19" s="208"/>
      <c r="L19" s="208"/>
      <c r="M19" s="208"/>
      <c r="N19" s="209"/>
      <c r="O19" s="129"/>
    </row>
    <row r="20" spans="1:15" ht="12.75" customHeight="1">
      <c r="A20" s="5"/>
      <c r="B20" s="99"/>
      <c r="C20" s="99"/>
      <c r="D20" s="136"/>
      <c r="E20" s="214"/>
      <c r="F20" s="223"/>
      <c r="G20" s="138"/>
      <c r="H20" s="223"/>
      <c r="I20" s="223"/>
      <c r="J20" s="138"/>
      <c r="K20" s="138"/>
      <c r="L20" s="138"/>
      <c r="M20" s="138"/>
      <c r="N20" s="138"/>
      <c r="O20" s="5"/>
    </row>
    <row r="21" spans="1:15" ht="12.75" customHeight="1">
      <c r="A21" s="100"/>
      <c r="B21" s="210" t="s">
        <v>135</v>
      </c>
      <c r="C21" s="211"/>
      <c r="D21" s="212"/>
      <c r="E21" s="213"/>
      <c r="F21" s="214"/>
      <c r="G21" s="5"/>
      <c r="H21" s="214"/>
      <c r="I21" s="214"/>
      <c r="J21" s="5"/>
      <c r="K21" s="5"/>
      <c r="L21" s="5"/>
      <c r="M21" s="5"/>
      <c r="N21" s="5"/>
      <c r="O21" s="5"/>
    </row>
    <row r="22" spans="1:15" ht="12.75" customHeight="1">
      <c r="A22" s="100"/>
      <c r="B22" s="130" t="s">
        <v>133</v>
      </c>
      <c r="C22" s="131" t="s">
        <v>134</v>
      </c>
      <c r="D22" s="132" t="s">
        <v>118</v>
      </c>
      <c r="E22" s="139"/>
      <c r="F22" s="137"/>
      <c r="G22" s="5"/>
      <c r="H22" s="137"/>
      <c r="I22" s="137"/>
      <c r="J22" s="5"/>
      <c r="K22" s="5"/>
      <c r="L22" s="5"/>
      <c r="M22" s="5"/>
      <c r="N22" s="5"/>
      <c r="O22" s="5"/>
    </row>
    <row r="23" spans="1:15" ht="12.75" customHeight="1">
      <c r="A23" s="100"/>
      <c r="B23" s="140">
        <v>0</v>
      </c>
      <c r="C23" s="140">
        <v>0</v>
      </c>
      <c r="D23" s="140">
        <f>B23+C23</f>
        <v>0</v>
      </c>
      <c r="E23" s="104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2.75" customHeight="1">
      <c r="A24" s="100"/>
      <c r="B24" s="141">
        <v>0</v>
      </c>
      <c r="C24" s="141">
        <v>0</v>
      </c>
      <c r="D24" s="141">
        <f>B24+C24</f>
        <v>0</v>
      </c>
      <c r="E24" s="104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ht="12.75" customHeight="1">
      <c r="A25" s="100"/>
      <c r="B25" s="141">
        <v>0</v>
      </c>
      <c r="C25" s="141">
        <v>0</v>
      </c>
      <c r="D25" s="141">
        <f>B25+C25</f>
        <v>0</v>
      </c>
      <c r="E25" s="104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ht="12.75" customHeight="1">
      <c r="A26" s="120"/>
      <c r="B26" s="141">
        <v>0</v>
      </c>
      <c r="C26" s="141">
        <v>0</v>
      </c>
      <c r="D26" s="141">
        <f>B26+C26</f>
        <v>0</v>
      </c>
      <c r="E26" s="104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ht="12.75" customHeight="1">
      <c r="A27" s="100"/>
      <c r="B27" s="142">
        <v>0</v>
      </c>
      <c r="C27" s="142">
        <v>0</v>
      </c>
      <c r="D27" s="142">
        <f>B27+C27</f>
        <v>0</v>
      </c>
      <c r="E27" s="104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ht="12.75" customHeight="1">
      <c r="A28" s="5"/>
      <c r="B28" s="136"/>
      <c r="C28" s="136"/>
      <c r="D28" s="136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ht="12.75" customHeight="1">
      <c r="A29" s="100"/>
      <c r="B29" s="210" t="s">
        <v>136</v>
      </c>
      <c r="C29" s="211"/>
      <c r="D29" s="212"/>
      <c r="E29" s="213"/>
      <c r="F29" s="214"/>
      <c r="G29" s="5"/>
      <c r="H29" s="214"/>
      <c r="I29" s="214"/>
      <c r="J29" s="5"/>
      <c r="K29" s="5"/>
      <c r="L29" s="5"/>
      <c r="M29" s="5"/>
      <c r="N29" s="5"/>
      <c r="O29" s="5"/>
    </row>
    <row r="30" spans="1:15" ht="12.75" customHeight="1">
      <c r="A30" s="100"/>
      <c r="B30" s="130" t="s">
        <v>133</v>
      </c>
      <c r="C30" s="131" t="s">
        <v>134</v>
      </c>
      <c r="D30" s="132" t="s">
        <v>118</v>
      </c>
      <c r="E30" s="213"/>
      <c r="F30" s="214"/>
      <c r="G30" s="5"/>
      <c r="H30" s="214"/>
      <c r="I30" s="214"/>
      <c r="J30" s="5"/>
      <c r="K30" s="5"/>
      <c r="L30" s="5"/>
      <c r="M30" s="5"/>
      <c r="N30" s="5"/>
      <c r="O30" s="5"/>
    </row>
    <row r="31" spans="1:15" ht="12.75" customHeight="1">
      <c r="A31" s="100"/>
      <c r="B31" s="140">
        <v>0</v>
      </c>
      <c r="C31" s="140">
        <v>0</v>
      </c>
      <c r="D31" s="140">
        <f>B31+C31</f>
        <v>0</v>
      </c>
      <c r="E31" s="143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ht="12.75" customHeight="1">
      <c r="A32" s="100"/>
      <c r="B32" s="141">
        <v>0</v>
      </c>
      <c r="C32" s="141">
        <v>0</v>
      </c>
      <c r="D32" s="141">
        <f>B32+C32</f>
        <v>0</v>
      </c>
      <c r="E32" s="104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ht="12.75" customHeight="1">
      <c r="A33" s="100"/>
      <c r="B33" s="141">
        <v>0</v>
      </c>
      <c r="C33" s="141">
        <v>0</v>
      </c>
      <c r="D33" s="141">
        <f>B33+C33</f>
        <v>0</v>
      </c>
      <c r="E33" s="104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ht="12.75" customHeight="1">
      <c r="A34" s="100"/>
      <c r="B34" s="141">
        <v>0</v>
      </c>
      <c r="C34" s="141">
        <v>0</v>
      </c>
      <c r="D34" s="141">
        <f>B34+C34</f>
        <v>0</v>
      </c>
      <c r="E34" s="104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ht="12.75" customHeight="1">
      <c r="A35" s="100"/>
      <c r="B35" s="142">
        <v>0</v>
      </c>
      <c r="C35" s="142">
        <v>0</v>
      </c>
      <c r="D35" s="142">
        <f>B35+C35</f>
        <v>0</v>
      </c>
      <c r="E35" s="104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ht="12.75" customHeight="1">
      <c r="A36" s="5"/>
      <c r="B36" s="37"/>
      <c r="C36" s="37"/>
      <c r="D36" s="37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</sheetData>
  <mergeCells count="17">
    <mergeCell ref="B2:N2"/>
    <mergeCell ref="B13:D13"/>
    <mergeCell ref="K3:M3"/>
    <mergeCell ref="H21:I21"/>
    <mergeCell ref="G3:J3"/>
    <mergeCell ref="B5:K5"/>
    <mergeCell ref="B21:D21"/>
    <mergeCell ref="H20:I20"/>
    <mergeCell ref="E21:F21"/>
    <mergeCell ref="E20:F20"/>
    <mergeCell ref="F13:N19"/>
    <mergeCell ref="B29:D29"/>
    <mergeCell ref="E30:F30"/>
    <mergeCell ref="H29:I29"/>
    <mergeCell ref="C3:F3"/>
    <mergeCell ref="E29:F29"/>
    <mergeCell ref="H30:I30"/>
  </mergeCells>
  <pageMargins left="0.7" right="0.7" top="0.75" bottom="0.75" header="0.3" footer="0.3"/>
  <pageSetup orientation="landscape"/>
  <headerFooter>
    <oddFooter>&amp;L&amp;"Arial,Regular"&amp;10&amp;K000000Aga_Ratajska(2).xlsm&amp;R&amp;"Arial,Regular"&amp;10&amp;K0000009/10/18 - 2:19 PM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03"/>
  <sheetViews>
    <sheetView showGridLines="0" workbookViewId="0"/>
  </sheetViews>
  <sheetFormatPr defaultColWidth="11" defaultRowHeight="12.75" customHeight="1"/>
  <cols>
    <col min="1" max="1" width="6.42578125" style="144" customWidth="1"/>
    <col min="2" max="2" width="16.7109375" style="144" customWidth="1"/>
    <col min="3" max="3" width="15.42578125" style="144" customWidth="1"/>
    <col min="4" max="5" width="14.42578125" style="144" customWidth="1"/>
    <col min="6" max="6" width="15.42578125" style="144" customWidth="1"/>
    <col min="7" max="12" width="11" style="144" customWidth="1"/>
    <col min="13" max="13" width="5.28515625" style="144" customWidth="1"/>
    <col min="14" max="14" width="15.42578125" style="144" customWidth="1"/>
    <col min="15" max="15" width="13.28515625" style="144" customWidth="1"/>
    <col min="16" max="16" width="14.42578125" style="144" customWidth="1"/>
    <col min="17" max="18" width="15.42578125" style="144" customWidth="1"/>
    <col min="19" max="28" width="11" style="144" customWidth="1"/>
    <col min="29" max="29" width="15.42578125" style="144" customWidth="1"/>
    <col min="30" max="30" width="13.28515625" style="144" customWidth="1"/>
    <col min="31" max="33" width="15.42578125" style="144" customWidth="1"/>
    <col min="34" max="34" width="13.28515625" style="144" customWidth="1"/>
    <col min="35" max="256" width="11" style="144" customWidth="1"/>
  </cols>
  <sheetData>
    <row r="1" spans="1:39" ht="12.75" customHeight="1">
      <c r="A1" s="11" t="s">
        <v>137</v>
      </c>
      <c r="B1" s="5"/>
      <c r="C1" s="5"/>
      <c r="D1" s="11" t="s">
        <v>138</v>
      </c>
      <c r="E1" s="5"/>
      <c r="F1" s="5"/>
      <c r="G1" s="5"/>
      <c r="H1" s="127"/>
      <c r="I1" s="12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ht="12.75" customHeight="1">
      <c r="A2" s="145" t="s">
        <v>139</v>
      </c>
      <c r="B2" s="5"/>
      <c r="C2" s="5"/>
      <c r="D2" s="5"/>
      <c r="E2" s="5"/>
      <c r="F2" s="5"/>
      <c r="G2" s="146"/>
      <c r="H2" s="147" t="s">
        <v>133</v>
      </c>
      <c r="I2" s="148" t="s">
        <v>134</v>
      </c>
      <c r="J2" s="129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ht="12.75" customHeight="1">
      <c r="A3" s="11" t="s">
        <v>140</v>
      </c>
      <c r="B3" s="5"/>
      <c r="C3" s="5"/>
      <c r="D3" s="5"/>
      <c r="E3" s="5"/>
      <c r="F3" s="5"/>
      <c r="G3" s="146"/>
      <c r="H3" s="149">
        <f>G32</f>
        <v>3664.4550458619888</v>
      </c>
      <c r="I3" s="150">
        <f>H32</f>
        <v>18435.371420457635</v>
      </c>
      <c r="J3" s="129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12.75" customHeight="1">
      <c r="A4" s="11" t="s">
        <v>141</v>
      </c>
      <c r="B4" s="5"/>
      <c r="C4" s="5"/>
      <c r="D4" s="5"/>
      <c r="E4" s="5"/>
      <c r="F4" s="5"/>
      <c r="G4" s="151"/>
      <c r="H4" s="152">
        <f>G44</f>
        <v>2913.3695698931483</v>
      </c>
      <c r="I4" s="153">
        <f>H44</f>
        <v>19186.456896426473</v>
      </c>
      <c r="J4" s="12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ht="12.75" customHeight="1">
      <c r="A5" s="11" t="s">
        <v>142</v>
      </c>
      <c r="B5" s="5"/>
      <c r="C5" s="5"/>
      <c r="D5" s="5"/>
      <c r="E5" s="5"/>
      <c r="F5" s="5"/>
      <c r="G5" s="146"/>
      <c r="H5" s="152">
        <f>G56</f>
        <v>2131.6837127686945</v>
      </c>
      <c r="I5" s="153">
        <f>H56</f>
        <v>19968.142753550906</v>
      </c>
      <c r="J5" s="129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ht="12.75" customHeight="1">
      <c r="A6" s="11" t="s">
        <v>143</v>
      </c>
      <c r="B6" s="5"/>
      <c r="C6" s="5"/>
      <c r="D6" s="5"/>
      <c r="E6" s="5"/>
      <c r="F6" s="5"/>
      <c r="G6" s="146"/>
      <c r="H6" s="152">
        <f>G68</f>
        <v>1318.1507677464142</v>
      </c>
      <c r="I6" s="153">
        <f>H68</f>
        <v>20781.67569857325</v>
      </c>
      <c r="J6" s="129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12.75" customHeight="1">
      <c r="A7" s="24" t="s">
        <v>120</v>
      </c>
      <c r="B7" s="24" t="s">
        <v>120</v>
      </c>
      <c r="C7" s="24" t="s">
        <v>120</v>
      </c>
      <c r="D7" s="24" t="s">
        <v>120</v>
      </c>
      <c r="E7" s="24" t="s">
        <v>120</v>
      </c>
      <c r="F7" s="24" t="s">
        <v>120</v>
      </c>
      <c r="G7" s="154" t="s">
        <v>144</v>
      </c>
      <c r="H7" s="155">
        <f>G80</f>
        <v>471.47323532784139</v>
      </c>
      <c r="I7" s="156">
        <f>H80</f>
        <v>21628.353230991823</v>
      </c>
      <c r="J7" s="129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39" ht="12.75" customHeight="1">
      <c r="A8" s="11" t="s">
        <v>144</v>
      </c>
      <c r="B8" s="5"/>
      <c r="C8" s="5"/>
      <c r="D8" s="5"/>
      <c r="E8" s="5"/>
      <c r="F8" s="5"/>
      <c r="G8" s="146"/>
      <c r="H8" s="157">
        <f>SUM(H3:H7)</f>
        <v>10499.132331598086</v>
      </c>
      <c r="I8" s="158">
        <f>SUM(I3:I7)</f>
        <v>100000.00000000009</v>
      </c>
      <c r="J8" s="129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 ht="12.75" customHeight="1">
      <c r="A9" s="11" t="s">
        <v>145</v>
      </c>
      <c r="B9" s="5"/>
      <c r="C9" s="5"/>
      <c r="D9" s="5"/>
      <c r="E9" s="5"/>
      <c r="F9" s="5"/>
      <c r="G9" s="5"/>
      <c r="H9" s="138"/>
      <c r="I9" s="138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39" ht="12.75" customHeight="1">
      <c r="A10" s="11" t="s">
        <v>146</v>
      </c>
      <c r="B10" s="11" t="s">
        <v>147</v>
      </c>
      <c r="C10" s="159" t="s">
        <v>147</v>
      </c>
      <c r="D10" s="11" t="s">
        <v>147</v>
      </c>
      <c r="E10" s="11" t="s">
        <v>147</v>
      </c>
      <c r="F10" s="11" t="s">
        <v>148</v>
      </c>
      <c r="G10" s="11" t="s">
        <v>149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 ht="12.75" customHeight="1">
      <c r="A11" s="11" t="s">
        <v>150</v>
      </c>
      <c r="B11" s="44"/>
      <c r="C11" s="160">
        <v>100000</v>
      </c>
      <c r="D11" s="4"/>
      <c r="E11" s="161"/>
      <c r="F11" s="5"/>
      <c r="G11" s="5"/>
      <c r="H11" s="5"/>
      <c r="I11" s="5"/>
      <c r="J11" s="5"/>
      <c r="K11" s="5"/>
      <c r="L11" s="5"/>
      <c r="M11" s="5"/>
      <c r="N11" s="5"/>
      <c r="O11" s="5"/>
      <c r="P11" s="162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163"/>
      <c r="AF11" s="5"/>
      <c r="AG11" s="163"/>
      <c r="AH11" s="5"/>
      <c r="AI11" s="5"/>
      <c r="AJ11" s="5"/>
      <c r="AK11" s="5"/>
      <c r="AL11" s="5"/>
      <c r="AM11" s="5"/>
    </row>
    <row r="12" spans="1:39" ht="12.75" customHeight="1">
      <c r="A12" s="11" t="s">
        <v>151</v>
      </c>
      <c r="B12" s="44"/>
      <c r="C12" s="164">
        <v>0.04</v>
      </c>
      <c r="D12" s="4"/>
      <c r="E12" s="5"/>
      <c r="F12" s="5"/>
      <c r="G12" s="145" t="s">
        <v>152</v>
      </c>
      <c r="H12" s="11" t="s">
        <v>153</v>
      </c>
      <c r="I12" s="5"/>
      <c r="J12" s="5"/>
      <c r="K12" s="5"/>
      <c r="L12" s="5"/>
      <c r="M12" s="5"/>
      <c r="N12" s="5"/>
      <c r="O12" s="5"/>
      <c r="P12" s="16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165"/>
      <c r="AF12" s="5"/>
      <c r="AG12" s="165"/>
      <c r="AH12" s="5"/>
      <c r="AI12" s="5"/>
      <c r="AJ12" s="5"/>
      <c r="AK12" s="5"/>
      <c r="AL12" s="5"/>
      <c r="AM12" s="5"/>
    </row>
    <row r="13" spans="1:39" ht="12.75" customHeight="1">
      <c r="A13" s="11" t="s">
        <v>154</v>
      </c>
      <c r="B13" s="44"/>
      <c r="C13" s="160">
        <v>60</v>
      </c>
      <c r="D13" s="166">
        <f>15*12</f>
        <v>180</v>
      </c>
      <c r="E13" s="167">
        <f>7*12</f>
        <v>84</v>
      </c>
      <c r="F13" s="5"/>
      <c r="G13" s="5"/>
      <c r="H13" s="145" t="s">
        <v>144</v>
      </c>
      <c r="I13" s="5"/>
      <c r="J13" s="5"/>
      <c r="K13" s="5"/>
      <c r="L13" s="5"/>
      <c r="M13" s="5"/>
      <c r="N13" s="5"/>
      <c r="O13" s="5"/>
      <c r="P13" s="168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168"/>
      <c r="AF13" s="5"/>
      <c r="AG13" s="169"/>
      <c r="AH13" s="5"/>
      <c r="AI13" s="5"/>
      <c r="AJ13" s="5"/>
      <c r="AK13" s="5"/>
      <c r="AL13" s="5"/>
      <c r="AM13" s="5"/>
    </row>
    <row r="14" spans="1:39" ht="12.75" customHeight="1">
      <c r="A14" s="11" t="s">
        <v>155</v>
      </c>
      <c r="B14" s="11" t="s">
        <v>156</v>
      </c>
      <c r="C14" s="170">
        <f>PMT(C12/12,C13,-C11)</f>
        <v>1841.6522055266353</v>
      </c>
      <c r="D14" s="5"/>
      <c r="E14" s="11" t="s">
        <v>144</v>
      </c>
      <c r="F14" s="5"/>
      <c r="G14" s="145" t="s">
        <v>157</v>
      </c>
      <c r="H14" s="145" t="s">
        <v>158</v>
      </c>
      <c r="I14" s="5"/>
      <c r="J14" s="5"/>
      <c r="K14" s="5"/>
      <c r="L14" s="5"/>
      <c r="M14" s="5"/>
      <c r="N14" s="5"/>
      <c r="O14" s="5"/>
      <c r="P14" s="171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171"/>
      <c r="AF14" s="5"/>
      <c r="AG14" s="171"/>
      <c r="AH14" s="5"/>
      <c r="AI14" s="5"/>
      <c r="AJ14" s="5"/>
      <c r="AK14" s="5"/>
      <c r="AL14" s="5"/>
      <c r="AM14" s="5"/>
    </row>
    <row r="15" spans="1:39" ht="12.75" customHeight="1">
      <c r="A15" s="5"/>
      <c r="B15" s="5"/>
      <c r="C15" s="5"/>
      <c r="D15" s="5"/>
      <c r="E15" s="5"/>
      <c r="F15" s="5"/>
      <c r="G15" s="145" t="s">
        <v>144</v>
      </c>
      <c r="H15" s="11" t="s">
        <v>159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39" ht="12.75" customHeight="1">
      <c r="A16" s="11" t="s">
        <v>160</v>
      </c>
      <c r="B16" s="11" t="s">
        <v>161</v>
      </c>
      <c r="C16" s="11" t="s">
        <v>161</v>
      </c>
      <c r="D16" s="11" t="s">
        <v>161</v>
      </c>
      <c r="E16" s="11" t="s">
        <v>161</v>
      </c>
      <c r="F16" s="11" t="s">
        <v>162</v>
      </c>
      <c r="G16" s="5"/>
      <c r="H16" s="145" t="s">
        <v>144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168"/>
    </row>
    <row r="17" spans="1:39" ht="12.75" customHeight="1">
      <c r="A17" s="5"/>
      <c r="B17" s="5"/>
      <c r="C17" s="145" t="s">
        <v>118</v>
      </c>
      <c r="D17" s="5"/>
      <c r="E17" s="145" t="s">
        <v>118</v>
      </c>
      <c r="F17" s="145" t="s">
        <v>118</v>
      </c>
      <c r="G17" s="145" t="s">
        <v>163</v>
      </c>
      <c r="H17" s="145" t="s">
        <v>164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ht="12.75" customHeight="1">
      <c r="A18" s="145" t="s">
        <v>165</v>
      </c>
      <c r="B18" s="145" t="s">
        <v>166</v>
      </c>
      <c r="C18" s="145" t="s">
        <v>124</v>
      </c>
      <c r="D18" s="145" t="s">
        <v>130</v>
      </c>
      <c r="E18" s="145" t="s">
        <v>46</v>
      </c>
      <c r="F18" s="145" t="s">
        <v>167</v>
      </c>
      <c r="G18" s="145" t="s">
        <v>144</v>
      </c>
      <c r="H18" s="11" t="s">
        <v>168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168"/>
    </row>
    <row r="19" spans="1:39" ht="12.75" customHeight="1">
      <c r="A19" s="145" t="s">
        <v>169</v>
      </c>
      <c r="B19" s="145" t="s">
        <v>170</v>
      </c>
      <c r="C19" s="145" t="s">
        <v>171</v>
      </c>
      <c r="D19" s="145" t="s">
        <v>46</v>
      </c>
      <c r="E19" s="145" t="s">
        <v>171</v>
      </c>
      <c r="F19" s="145" t="s">
        <v>171</v>
      </c>
      <c r="G19" s="5"/>
      <c r="H19" s="145" t="s">
        <v>144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168"/>
    </row>
    <row r="20" spans="1:39" ht="12.75" customHeight="1">
      <c r="A20" s="11" t="s">
        <v>172</v>
      </c>
      <c r="B20" s="11" t="s">
        <v>173</v>
      </c>
      <c r="C20" s="11" t="s">
        <v>173</v>
      </c>
      <c r="D20" s="11" t="s">
        <v>173</v>
      </c>
      <c r="E20" s="11" t="s">
        <v>173</v>
      </c>
      <c r="F20" s="11" t="s">
        <v>173</v>
      </c>
      <c r="G20" s="5"/>
      <c r="H20" s="11" t="s">
        <v>174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168"/>
    </row>
    <row r="21" spans="1:39" ht="12.75" customHeight="1">
      <c r="A21" s="5">
        <v>1</v>
      </c>
      <c r="B21" s="167">
        <f>C11</f>
        <v>100000</v>
      </c>
      <c r="C21" s="167">
        <f>C14-D21</f>
        <v>1508.318872193302</v>
      </c>
      <c r="D21" s="167">
        <f t="shared" ref="D21:D52" si="0">($C$12/12)*B21</f>
        <v>333.33333333333337</v>
      </c>
      <c r="E21" s="167">
        <f>IF(B21&lt;=0,0,D21)</f>
        <v>333.33333333333337</v>
      </c>
      <c r="F21" s="167">
        <f>E21+C21</f>
        <v>1841.6522055266355</v>
      </c>
      <c r="G21" s="5"/>
      <c r="H21" s="11" t="s">
        <v>175</v>
      </c>
      <c r="I21" s="5"/>
      <c r="J21" s="5"/>
      <c r="K21" s="5"/>
      <c r="L21" s="5"/>
      <c r="M21" s="5"/>
      <c r="N21" s="172"/>
      <c r="O21" s="172"/>
      <c r="P21" s="172"/>
      <c r="Q21" s="172"/>
      <c r="R21" s="172"/>
      <c r="S21" s="165"/>
      <c r="T21" s="5"/>
      <c r="U21" s="5"/>
      <c r="V21" s="5"/>
      <c r="W21" s="5"/>
      <c r="X21" s="5"/>
      <c r="Y21" s="5"/>
      <c r="Z21" s="5"/>
      <c r="AA21" s="5"/>
      <c r="AB21" s="5"/>
      <c r="AC21" s="172"/>
      <c r="AD21" s="172"/>
      <c r="AE21" s="172"/>
      <c r="AF21" s="172"/>
      <c r="AG21" s="172"/>
      <c r="AH21" s="165"/>
      <c r="AI21" s="5"/>
      <c r="AJ21" s="5"/>
      <c r="AK21" s="5"/>
      <c r="AL21" s="5"/>
      <c r="AM21" s="5"/>
    </row>
    <row r="22" spans="1:39" ht="12.75" customHeight="1">
      <c r="A22" s="5">
        <f t="shared" ref="A22:A53" si="1">1+A21</f>
        <v>2</v>
      </c>
      <c r="B22" s="167">
        <f t="shared" ref="B22:B53" si="2">IF(B21-$C$14+D21&lt;=0.001,0,B21-$C$14+D21)</f>
        <v>98491.681127806689</v>
      </c>
      <c r="C22" s="167">
        <f t="shared" ref="C22:C53" si="3">IF(B22&lt;=0,0,C21+$C$14-D22)</f>
        <v>3021.6654739605815</v>
      </c>
      <c r="D22" s="167">
        <f t="shared" si="0"/>
        <v>328.30560375935568</v>
      </c>
      <c r="E22" s="167">
        <f t="shared" ref="E22:E53" si="4">IF(B22&lt;=0,0,E21+D22)</f>
        <v>661.63893709268905</v>
      </c>
      <c r="F22" s="167">
        <f t="shared" ref="F22:F53" si="5">IF(B22&lt;=0,0,E22+C22)</f>
        <v>3683.3044110532705</v>
      </c>
      <c r="G22" s="5"/>
      <c r="H22" s="11" t="s">
        <v>176</v>
      </c>
      <c r="I22" s="5"/>
      <c r="J22" s="5"/>
      <c r="K22" s="5"/>
      <c r="L22" s="5"/>
      <c r="M22" s="5"/>
      <c r="N22" s="172"/>
      <c r="O22" s="172"/>
      <c r="P22" s="172"/>
      <c r="Q22" s="172"/>
      <c r="R22" s="172"/>
      <c r="S22" s="165"/>
      <c r="T22" s="5"/>
      <c r="U22" s="5"/>
      <c r="V22" s="5"/>
      <c r="W22" s="5"/>
      <c r="X22" s="5"/>
      <c r="Y22" s="5"/>
      <c r="Z22" s="5"/>
      <c r="AA22" s="5"/>
      <c r="AB22" s="5"/>
      <c r="AC22" s="172"/>
      <c r="AD22" s="172"/>
      <c r="AE22" s="172"/>
      <c r="AF22" s="172"/>
      <c r="AG22" s="172"/>
      <c r="AH22" s="165"/>
      <c r="AI22" s="5"/>
      <c r="AJ22" s="5"/>
      <c r="AK22" s="5"/>
      <c r="AL22" s="5"/>
      <c r="AM22" s="5"/>
    </row>
    <row r="23" spans="1:39" ht="12.75" customHeight="1">
      <c r="A23" s="5">
        <f t="shared" si="1"/>
        <v>3</v>
      </c>
      <c r="B23" s="167">
        <f t="shared" si="2"/>
        <v>96978.334526039398</v>
      </c>
      <c r="C23" s="167">
        <f t="shared" si="3"/>
        <v>4540.0565644004191</v>
      </c>
      <c r="D23" s="167">
        <f t="shared" si="0"/>
        <v>323.26111508679799</v>
      </c>
      <c r="E23" s="167">
        <f t="shared" si="4"/>
        <v>984.90005217948703</v>
      </c>
      <c r="F23" s="167">
        <f t="shared" si="5"/>
        <v>5524.956616579906</v>
      </c>
      <c r="G23" s="5"/>
      <c r="H23" s="11" t="s">
        <v>177</v>
      </c>
      <c r="I23" s="5"/>
      <c r="J23" s="5"/>
      <c r="K23" s="5"/>
      <c r="L23" s="5"/>
      <c r="M23" s="5"/>
      <c r="N23" s="172"/>
      <c r="O23" s="172"/>
      <c r="P23" s="172"/>
      <c r="Q23" s="172"/>
      <c r="R23" s="172"/>
      <c r="S23" s="165"/>
      <c r="T23" s="5"/>
      <c r="U23" s="5"/>
      <c r="V23" s="5"/>
      <c r="W23" s="5"/>
      <c r="X23" s="5"/>
      <c r="Y23" s="5"/>
      <c r="Z23" s="5"/>
      <c r="AA23" s="5"/>
      <c r="AB23" s="5"/>
      <c r="AC23" s="172"/>
      <c r="AD23" s="172"/>
      <c r="AE23" s="172"/>
      <c r="AF23" s="172"/>
      <c r="AG23" s="172"/>
      <c r="AH23" s="165"/>
      <c r="AI23" s="5"/>
      <c r="AJ23" s="5"/>
      <c r="AK23" s="5"/>
      <c r="AL23" s="5"/>
      <c r="AM23" s="5"/>
    </row>
    <row r="24" spans="1:39" ht="12.75" customHeight="1">
      <c r="A24" s="5">
        <f t="shared" si="1"/>
        <v>4</v>
      </c>
      <c r="B24" s="167">
        <f t="shared" si="2"/>
        <v>95459.943435599562</v>
      </c>
      <c r="C24" s="167">
        <f t="shared" si="3"/>
        <v>6063.5089584750558</v>
      </c>
      <c r="D24" s="167">
        <f t="shared" si="0"/>
        <v>318.19981145199858</v>
      </c>
      <c r="E24" s="167">
        <f t="shared" si="4"/>
        <v>1303.0998636314857</v>
      </c>
      <c r="F24" s="167">
        <f t="shared" si="5"/>
        <v>7366.608822106542</v>
      </c>
      <c r="G24" s="5"/>
      <c r="H24" s="11" t="s">
        <v>178</v>
      </c>
      <c r="I24" s="5"/>
      <c r="J24" s="5"/>
      <c r="K24" s="5"/>
      <c r="L24" s="5"/>
      <c r="M24" s="5"/>
      <c r="N24" s="172"/>
      <c r="O24" s="172"/>
      <c r="P24" s="172"/>
      <c r="Q24" s="172"/>
      <c r="R24" s="172"/>
      <c r="S24" s="165"/>
      <c r="T24" s="5"/>
      <c r="U24" s="5"/>
      <c r="V24" s="5"/>
      <c r="W24" s="5"/>
      <c r="X24" s="5"/>
      <c r="Y24" s="5"/>
      <c r="Z24" s="5"/>
      <c r="AA24" s="5"/>
      <c r="AB24" s="5"/>
      <c r="AC24" s="172"/>
      <c r="AD24" s="172"/>
      <c r="AE24" s="172"/>
      <c r="AF24" s="172"/>
      <c r="AG24" s="172"/>
      <c r="AH24" s="165"/>
      <c r="AI24" s="5"/>
      <c r="AJ24" s="5"/>
      <c r="AK24" s="5"/>
      <c r="AL24" s="5"/>
      <c r="AM24" s="5"/>
    </row>
    <row r="25" spans="1:39" ht="12.75" customHeight="1">
      <c r="A25" s="173">
        <f t="shared" si="1"/>
        <v>5</v>
      </c>
      <c r="B25" s="174">
        <f t="shared" si="2"/>
        <v>93936.491041524918</v>
      </c>
      <c r="C25" s="174">
        <f t="shared" si="3"/>
        <v>7592.0395271966081</v>
      </c>
      <c r="D25" s="174">
        <f t="shared" si="0"/>
        <v>313.12163680508309</v>
      </c>
      <c r="E25" s="174">
        <f t="shared" si="4"/>
        <v>1616.2215004365689</v>
      </c>
      <c r="F25" s="174">
        <f t="shared" si="5"/>
        <v>9208.2610276331761</v>
      </c>
      <c r="G25" s="173"/>
      <c r="H25" s="159" t="s">
        <v>179</v>
      </c>
      <c r="I25" s="173"/>
      <c r="J25" s="173"/>
      <c r="K25" s="173"/>
      <c r="L25" s="173"/>
      <c r="M25" s="173"/>
      <c r="N25" s="175"/>
      <c r="O25" s="175"/>
      <c r="P25" s="175"/>
      <c r="Q25" s="175"/>
      <c r="R25" s="175"/>
      <c r="S25" s="176"/>
      <c r="T25" s="173"/>
      <c r="U25" s="173"/>
      <c r="V25" s="173"/>
      <c r="W25" s="173"/>
      <c r="X25" s="173"/>
      <c r="Y25" s="173"/>
      <c r="Z25" s="173"/>
      <c r="AA25" s="173"/>
      <c r="AB25" s="173"/>
      <c r="AC25" s="175"/>
      <c r="AD25" s="175"/>
      <c r="AE25" s="175"/>
      <c r="AF25" s="175"/>
      <c r="AG25" s="175"/>
      <c r="AH25" s="176"/>
      <c r="AI25" s="173"/>
      <c r="AJ25" s="173"/>
      <c r="AK25" s="173"/>
      <c r="AL25" s="173"/>
      <c r="AM25" s="173"/>
    </row>
    <row r="26" spans="1:39" ht="12.75" customHeight="1">
      <c r="A26" s="177">
        <f t="shared" si="1"/>
        <v>6</v>
      </c>
      <c r="B26" s="178">
        <f t="shared" si="2"/>
        <v>92407.960472803359</v>
      </c>
      <c r="C26" s="178">
        <f t="shared" si="3"/>
        <v>9125.6651978138998</v>
      </c>
      <c r="D26" s="178">
        <f t="shared" si="0"/>
        <v>308.02653490934455</v>
      </c>
      <c r="E26" s="178">
        <f t="shared" si="4"/>
        <v>1924.2480353459134</v>
      </c>
      <c r="F26" s="178">
        <f t="shared" si="5"/>
        <v>11049.913233159814</v>
      </c>
      <c r="G26" s="178">
        <f>SUM(D15:D26)</f>
        <v>1924.2480353459134</v>
      </c>
      <c r="H26" s="178">
        <f>C26</f>
        <v>9125.6651978138998</v>
      </c>
      <c r="I26" s="178">
        <f>(G26+H26)/12</f>
        <v>920.82610276331786</v>
      </c>
      <c r="J26" s="179"/>
      <c r="K26" s="179"/>
      <c r="L26" s="179"/>
      <c r="M26" s="179"/>
      <c r="N26" s="180"/>
      <c r="O26" s="180"/>
      <c r="P26" s="180"/>
      <c r="Q26" s="180"/>
      <c r="R26" s="180"/>
      <c r="S26" s="181"/>
      <c r="T26" s="179"/>
      <c r="U26" s="179"/>
      <c r="V26" s="179"/>
      <c r="W26" s="179"/>
      <c r="X26" s="179"/>
      <c r="Y26" s="179"/>
      <c r="Z26" s="179"/>
      <c r="AA26" s="179"/>
      <c r="AB26" s="179"/>
      <c r="AC26" s="180"/>
      <c r="AD26" s="180"/>
      <c r="AE26" s="180"/>
      <c r="AF26" s="180"/>
      <c r="AG26" s="180"/>
      <c r="AH26" s="181"/>
      <c r="AI26" s="179"/>
      <c r="AJ26" s="179"/>
      <c r="AK26" s="179"/>
      <c r="AL26" s="179"/>
      <c r="AM26" s="182"/>
    </row>
    <row r="27" spans="1:39" ht="12.75" customHeight="1">
      <c r="A27" s="183">
        <f t="shared" si="1"/>
        <v>7</v>
      </c>
      <c r="B27" s="184">
        <f t="shared" si="2"/>
        <v>90874.334802186058</v>
      </c>
      <c r="C27" s="184">
        <f t="shared" si="3"/>
        <v>10664.402953999916</v>
      </c>
      <c r="D27" s="184">
        <f t="shared" si="0"/>
        <v>302.91444934062019</v>
      </c>
      <c r="E27" s="184">
        <f t="shared" si="4"/>
        <v>2227.1624846865334</v>
      </c>
      <c r="F27" s="184">
        <f t="shared" si="5"/>
        <v>12891.565438686448</v>
      </c>
      <c r="G27" s="185" t="s">
        <v>144</v>
      </c>
      <c r="H27" s="185" t="s">
        <v>144</v>
      </c>
      <c r="I27" s="183"/>
      <c r="J27" s="183"/>
      <c r="K27" s="183"/>
      <c r="L27" s="183"/>
      <c r="M27" s="183"/>
      <c r="N27" s="186"/>
      <c r="O27" s="186"/>
      <c r="P27" s="186"/>
      <c r="Q27" s="186"/>
      <c r="R27" s="186"/>
      <c r="S27" s="187"/>
      <c r="T27" s="183"/>
      <c r="U27" s="183"/>
      <c r="V27" s="183"/>
      <c r="W27" s="183"/>
      <c r="X27" s="183"/>
      <c r="Y27" s="183"/>
      <c r="Z27" s="183"/>
      <c r="AA27" s="183"/>
      <c r="AB27" s="183"/>
      <c r="AC27" s="186"/>
      <c r="AD27" s="186"/>
      <c r="AE27" s="186"/>
      <c r="AF27" s="186"/>
      <c r="AG27" s="186"/>
      <c r="AH27" s="187"/>
      <c r="AI27" s="183"/>
      <c r="AJ27" s="183"/>
      <c r="AK27" s="183"/>
      <c r="AL27" s="183"/>
      <c r="AM27" s="183"/>
    </row>
    <row r="28" spans="1:39" ht="12.75" customHeight="1">
      <c r="A28" s="5">
        <f t="shared" si="1"/>
        <v>8</v>
      </c>
      <c r="B28" s="167">
        <f t="shared" si="2"/>
        <v>89335.597046000039</v>
      </c>
      <c r="C28" s="167">
        <f t="shared" si="3"/>
        <v>12208.269836039884</v>
      </c>
      <c r="D28" s="167">
        <f t="shared" si="0"/>
        <v>297.78532348666681</v>
      </c>
      <c r="E28" s="167">
        <f t="shared" si="4"/>
        <v>2524.9478081732004</v>
      </c>
      <c r="F28" s="167">
        <f t="shared" si="5"/>
        <v>14733.217644213084</v>
      </c>
      <c r="G28" s="5"/>
      <c r="H28" s="145" t="s">
        <v>144</v>
      </c>
      <c r="I28" s="5"/>
      <c r="J28" s="5"/>
      <c r="K28" s="5"/>
      <c r="L28" s="5"/>
      <c r="M28" s="5"/>
      <c r="N28" s="172"/>
      <c r="O28" s="172"/>
      <c r="P28" s="172"/>
      <c r="Q28" s="172"/>
      <c r="R28" s="172"/>
      <c r="S28" s="165"/>
      <c r="T28" s="5"/>
      <c r="U28" s="5"/>
      <c r="V28" s="5"/>
      <c r="W28" s="5"/>
      <c r="X28" s="5"/>
      <c r="Y28" s="5"/>
      <c r="Z28" s="5"/>
      <c r="AA28" s="5"/>
      <c r="AB28" s="5"/>
      <c r="AC28" s="172"/>
      <c r="AD28" s="172"/>
      <c r="AE28" s="172"/>
      <c r="AF28" s="172"/>
      <c r="AG28" s="172"/>
      <c r="AH28" s="165"/>
      <c r="AI28" s="5"/>
      <c r="AJ28" s="5"/>
      <c r="AK28" s="5"/>
      <c r="AL28" s="5"/>
      <c r="AM28" s="5"/>
    </row>
    <row r="29" spans="1:39" ht="12.75" customHeight="1">
      <c r="A29" s="5">
        <f t="shared" si="1"/>
        <v>9</v>
      </c>
      <c r="B29" s="167">
        <f t="shared" si="2"/>
        <v>87791.730163960063</v>
      </c>
      <c r="C29" s="167">
        <f t="shared" si="3"/>
        <v>13757.282941019987</v>
      </c>
      <c r="D29" s="167">
        <f t="shared" si="0"/>
        <v>292.63910054653354</v>
      </c>
      <c r="E29" s="167">
        <f t="shared" si="4"/>
        <v>2817.5869087197339</v>
      </c>
      <c r="F29" s="167">
        <f t="shared" si="5"/>
        <v>16574.86984973972</v>
      </c>
      <c r="G29" s="5"/>
      <c r="H29" s="145" t="s">
        <v>144</v>
      </c>
      <c r="I29" s="5"/>
      <c r="J29" s="5"/>
      <c r="K29" s="5"/>
      <c r="L29" s="5"/>
      <c r="M29" s="5"/>
      <c r="N29" s="172"/>
      <c r="O29" s="172"/>
      <c r="P29" s="172"/>
      <c r="Q29" s="172"/>
      <c r="R29" s="172"/>
      <c r="S29" s="165"/>
      <c r="T29" s="5"/>
      <c r="U29" s="5"/>
      <c r="V29" s="5"/>
      <c r="W29" s="5"/>
      <c r="X29" s="5"/>
      <c r="Y29" s="5"/>
      <c r="Z29" s="5"/>
      <c r="AA29" s="5"/>
      <c r="AB29" s="5"/>
      <c r="AC29" s="172"/>
      <c r="AD29" s="172"/>
      <c r="AE29" s="172"/>
      <c r="AF29" s="172"/>
      <c r="AG29" s="172"/>
      <c r="AH29" s="165"/>
      <c r="AI29" s="5"/>
      <c r="AJ29" s="5"/>
      <c r="AK29" s="5"/>
      <c r="AL29" s="5"/>
      <c r="AM29" s="5"/>
    </row>
    <row r="30" spans="1:39" ht="12.75" customHeight="1">
      <c r="A30" s="5">
        <f t="shared" si="1"/>
        <v>10</v>
      </c>
      <c r="B30" s="167">
        <f t="shared" si="2"/>
        <v>86242.71705897995</v>
      </c>
      <c r="C30" s="167">
        <f t="shared" si="3"/>
        <v>15311.459423016689</v>
      </c>
      <c r="D30" s="167">
        <f t="shared" si="0"/>
        <v>287.47572352993319</v>
      </c>
      <c r="E30" s="167">
        <f t="shared" si="4"/>
        <v>3105.0626322496669</v>
      </c>
      <c r="F30" s="167">
        <f t="shared" si="5"/>
        <v>18416.522055266356</v>
      </c>
      <c r="G30" s="5"/>
      <c r="H30" s="145" t="s">
        <v>144</v>
      </c>
      <c r="I30" s="5"/>
      <c r="J30" s="5"/>
      <c r="K30" s="5"/>
      <c r="L30" s="5"/>
      <c r="M30" s="5"/>
      <c r="N30" s="172"/>
      <c r="O30" s="172"/>
      <c r="P30" s="172"/>
      <c r="Q30" s="172"/>
      <c r="R30" s="172"/>
      <c r="S30" s="165"/>
      <c r="T30" s="5"/>
      <c r="U30" s="5"/>
      <c r="V30" s="5"/>
      <c r="W30" s="5"/>
      <c r="X30" s="5"/>
      <c r="Y30" s="5"/>
      <c r="Z30" s="5"/>
      <c r="AA30" s="5"/>
      <c r="AB30" s="5"/>
      <c r="AC30" s="172"/>
      <c r="AD30" s="172"/>
      <c r="AE30" s="172"/>
      <c r="AF30" s="172"/>
      <c r="AG30" s="172"/>
      <c r="AH30" s="165"/>
      <c r="AI30" s="5"/>
      <c r="AJ30" s="5"/>
      <c r="AK30" s="5"/>
      <c r="AL30" s="5"/>
      <c r="AM30" s="5"/>
    </row>
    <row r="31" spans="1:39" ht="12.75" customHeight="1">
      <c r="A31" s="173">
        <f t="shared" si="1"/>
        <v>11</v>
      </c>
      <c r="B31" s="174">
        <f t="shared" si="2"/>
        <v>84688.540576983243</v>
      </c>
      <c r="C31" s="174">
        <f t="shared" si="3"/>
        <v>16870.816493286711</v>
      </c>
      <c r="D31" s="174">
        <f t="shared" si="0"/>
        <v>282.29513525661082</v>
      </c>
      <c r="E31" s="174">
        <f t="shared" si="4"/>
        <v>3387.3577675062779</v>
      </c>
      <c r="F31" s="174">
        <f t="shared" si="5"/>
        <v>20258.174260792988</v>
      </c>
      <c r="G31" s="173"/>
      <c r="H31" s="188" t="s">
        <v>144</v>
      </c>
      <c r="I31" s="173"/>
      <c r="J31" s="173"/>
      <c r="K31" s="173"/>
      <c r="L31" s="173"/>
      <c r="M31" s="173"/>
      <c r="N31" s="175"/>
      <c r="O31" s="175"/>
      <c r="P31" s="175"/>
      <c r="Q31" s="175"/>
      <c r="R31" s="175"/>
      <c r="S31" s="176"/>
      <c r="T31" s="173"/>
      <c r="U31" s="173"/>
      <c r="V31" s="173"/>
      <c r="W31" s="173"/>
      <c r="X31" s="173"/>
      <c r="Y31" s="173"/>
      <c r="Z31" s="173"/>
      <c r="AA31" s="173"/>
      <c r="AB31" s="173"/>
      <c r="AC31" s="175"/>
      <c r="AD31" s="175"/>
      <c r="AE31" s="175"/>
      <c r="AF31" s="175"/>
      <c r="AG31" s="175"/>
      <c r="AH31" s="176"/>
      <c r="AI31" s="173"/>
      <c r="AJ31" s="173"/>
      <c r="AK31" s="173"/>
      <c r="AL31" s="173"/>
      <c r="AM31" s="173"/>
    </row>
    <row r="32" spans="1:39" ht="12.75" customHeight="1">
      <c r="A32" s="177">
        <f t="shared" si="1"/>
        <v>12</v>
      </c>
      <c r="B32" s="178">
        <f t="shared" si="2"/>
        <v>83129.18350671322</v>
      </c>
      <c r="C32" s="178">
        <f t="shared" si="3"/>
        <v>18435.371420457635</v>
      </c>
      <c r="D32" s="178">
        <f t="shared" si="0"/>
        <v>277.09727835571073</v>
      </c>
      <c r="E32" s="178">
        <f t="shared" si="4"/>
        <v>3664.4550458619888</v>
      </c>
      <c r="F32" s="178">
        <f t="shared" si="5"/>
        <v>22099.826466319624</v>
      </c>
      <c r="G32" s="178">
        <f>SUM(D21:D32)</f>
        <v>3664.4550458619888</v>
      </c>
      <c r="H32" s="178">
        <f>C32</f>
        <v>18435.371420457635</v>
      </c>
      <c r="I32" s="178">
        <f>(G32+H32)/12</f>
        <v>1841.6522055266353</v>
      </c>
      <c r="J32" s="179"/>
      <c r="K32" s="179"/>
      <c r="L32" s="179"/>
      <c r="M32" s="179"/>
      <c r="N32" s="180"/>
      <c r="O32" s="180"/>
      <c r="P32" s="180"/>
      <c r="Q32" s="180"/>
      <c r="R32" s="180"/>
      <c r="S32" s="181"/>
      <c r="T32" s="179"/>
      <c r="U32" s="179"/>
      <c r="V32" s="179"/>
      <c r="W32" s="179"/>
      <c r="X32" s="179"/>
      <c r="Y32" s="179"/>
      <c r="Z32" s="179"/>
      <c r="AA32" s="179"/>
      <c r="AB32" s="179"/>
      <c r="AC32" s="180"/>
      <c r="AD32" s="180"/>
      <c r="AE32" s="180"/>
      <c r="AF32" s="180"/>
      <c r="AG32" s="180"/>
      <c r="AH32" s="181"/>
      <c r="AI32" s="179"/>
      <c r="AJ32" s="179"/>
      <c r="AK32" s="179"/>
      <c r="AL32" s="179"/>
      <c r="AM32" s="182"/>
    </row>
    <row r="33" spans="1:39" ht="12.75" customHeight="1">
      <c r="A33" s="183">
        <f t="shared" si="1"/>
        <v>13</v>
      </c>
      <c r="B33" s="184">
        <f t="shared" si="2"/>
        <v>81564.628579542288</v>
      </c>
      <c r="C33" s="184">
        <f t="shared" si="3"/>
        <v>20005.141530719131</v>
      </c>
      <c r="D33" s="184">
        <f t="shared" si="0"/>
        <v>271.882095265141</v>
      </c>
      <c r="E33" s="184">
        <f t="shared" si="4"/>
        <v>3936.3371411271296</v>
      </c>
      <c r="F33" s="184">
        <f t="shared" si="5"/>
        <v>23941.47867184626</v>
      </c>
      <c r="G33" s="189"/>
      <c r="H33" s="190"/>
      <c r="I33" s="183"/>
      <c r="J33" s="183"/>
      <c r="K33" s="183"/>
      <c r="L33" s="183"/>
      <c r="M33" s="183"/>
      <c r="N33" s="186"/>
      <c r="O33" s="186"/>
      <c r="P33" s="186"/>
      <c r="Q33" s="186"/>
      <c r="R33" s="186"/>
      <c r="S33" s="187"/>
      <c r="T33" s="183"/>
      <c r="U33" s="183"/>
      <c r="V33" s="183"/>
      <c r="W33" s="183"/>
      <c r="X33" s="183"/>
      <c r="Y33" s="183"/>
      <c r="Z33" s="183"/>
      <c r="AA33" s="183"/>
      <c r="AB33" s="183"/>
      <c r="AC33" s="186"/>
      <c r="AD33" s="186"/>
      <c r="AE33" s="186"/>
      <c r="AF33" s="186"/>
      <c r="AG33" s="186"/>
      <c r="AH33" s="187"/>
      <c r="AI33" s="183"/>
      <c r="AJ33" s="183"/>
      <c r="AK33" s="183"/>
      <c r="AL33" s="183"/>
      <c r="AM33" s="183"/>
    </row>
    <row r="34" spans="1:39" ht="12.75" customHeight="1">
      <c r="A34" s="5">
        <f t="shared" si="1"/>
        <v>14</v>
      </c>
      <c r="B34" s="167">
        <f t="shared" si="2"/>
        <v>79994.858469280793</v>
      </c>
      <c r="C34" s="167">
        <f t="shared" si="3"/>
        <v>21580.14420801483</v>
      </c>
      <c r="D34" s="167">
        <f t="shared" si="0"/>
        <v>266.64952823093597</v>
      </c>
      <c r="E34" s="167">
        <f t="shared" si="4"/>
        <v>4202.9866693580652</v>
      </c>
      <c r="F34" s="167">
        <f t="shared" si="5"/>
        <v>25783.130877372896</v>
      </c>
      <c r="G34" s="167"/>
      <c r="H34" s="145" t="s">
        <v>144</v>
      </c>
      <c r="I34" s="5"/>
      <c r="J34" s="5"/>
      <c r="K34" s="5"/>
      <c r="L34" s="5"/>
      <c r="M34" s="5"/>
      <c r="N34" s="172"/>
      <c r="O34" s="172"/>
      <c r="P34" s="172"/>
      <c r="Q34" s="172"/>
      <c r="R34" s="172"/>
      <c r="S34" s="165"/>
      <c r="T34" s="5"/>
      <c r="U34" s="5"/>
      <c r="V34" s="5"/>
      <c r="W34" s="5"/>
      <c r="X34" s="5"/>
      <c r="Y34" s="5"/>
      <c r="Z34" s="5"/>
      <c r="AA34" s="5"/>
      <c r="AB34" s="5"/>
      <c r="AC34" s="172"/>
      <c r="AD34" s="172"/>
      <c r="AE34" s="172"/>
      <c r="AF34" s="172"/>
      <c r="AG34" s="172"/>
      <c r="AH34" s="165"/>
      <c r="AI34" s="5"/>
      <c r="AJ34" s="5"/>
      <c r="AK34" s="5"/>
      <c r="AL34" s="5"/>
      <c r="AM34" s="5"/>
    </row>
    <row r="35" spans="1:39" ht="12.75" customHeight="1">
      <c r="A35" s="5">
        <f t="shared" si="1"/>
        <v>15</v>
      </c>
      <c r="B35" s="167">
        <f t="shared" si="2"/>
        <v>78419.855791985086</v>
      </c>
      <c r="C35" s="167">
        <f t="shared" si="3"/>
        <v>23160.396894234847</v>
      </c>
      <c r="D35" s="167">
        <f t="shared" si="0"/>
        <v>261.39951930661698</v>
      </c>
      <c r="E35" s="167">
        <f t="shared" si="4"/>
        <v>4464.3861886646819</v>
      </c>
      <c r="F35" s="167">
        <f t="shared" si="5"/>
        <v>27624.783082899528</v>
      </c>
      <c r="G35" s="191"/>
      <c r="H35" s="145" t="s">
        <v>144</v>
      </c>
      <c r="I35" s="5"/>
      <c r="J35" s="5"/>
      <c r="K35" s="5"/>
      <c r="L35" s="5"/>
      <c r="M35" s="5"/>
      <c r="N35" s="172"/>
      <c r="O35" s="172"/>
      <c r="P35" s="172"/>
      <c r="Q35" s="172"/>
      <c r="R35" s="172"/>
      <c r="S35" s="165"/>
      <c r="T35" s="5"/>
      <c r="U35" s="5"/>
      <c r="V35" s="5"/>
      <c r="W35" s="5"/>
      <c r="X35" s="5"/>
      <c r="Y35" s="5"/>
      <c r="Z35" s="5"/>
      <c r="AA35" s="5"/>
      <c r="AB35" s="5"/>
      <c r="AC35" s="172"/>
      <c r="AD35" s="172"/>
      <c r="AE35" s="172"/>
      <c r="AF35" s="172"/>
      <c r="AG35" s="172"/>
      <c r="AH35" s="165"/>
      <c r="AI35" s="5"/>
      <c r="AJ35" s="5"/>
      <c r="AK35" s="5"/>
      <c r="AL35" s="5"/>
      <c r="AM35" s="5"/>
    </row>
    <row r="36" spans="1:39" ht="12.75" customHeight="1">
      <c r="A36" s="5">
        <f t="shared" si="1"/>
        <v>16</v>
      </c>
      <c r="B36" s="167">
        <f t="shared" si="2"/>
        <v>76839.603105765069</v>
      </c>
      <c r="C36" s="167">
        <f t="shared" si="3"/>
        <v>24745.917089408933</v>
      </c>
      <c r="D36" s="167">
        <f t="shared" si="0"/>
        <v>256.13201035255025</v>
      </c>
      <c r="E36" s="167">
        <f t="shared" si="4"/>
        <v>4720.5181990172323</v>
      </c>
      <c r="F36" s="167">
        <f t="shared" si="5"/>
        <v>29466.435288426164</v>
      </c>
      <c r="G36" s="5"/>
      <c r="H36" s="145" t="s">
        <v>144</v>
      </c>
      <c r="I36" s="5"/>
      <c r="J36" s="5"/>
      <c r="K36" s="5"/>
      <c r="L36" s="5"/>
      <c r="M36" s="5"/>
      <c r="N36" s="172"/>
      <c r="O36" s="172"/>
      <c r="P36" s="172"/>
      <c r="Q36" s="172"/>
      <c r="R36" s="172"/>
      <c r="S36" s="165"/>
      <c r="T36" s="5"/>
      <c r="U36" s="5"/>
      <c r="V36" s="5"/>
      <c r="W36" s="5"/>
      <c r="X36" s="5"/>
      <c r="Y36" s="5"/>
      <c r="Z36" s="5"/>
      <c r="AA36" s="5"/>
      <c r="AB36" s="5"/>
      <c r="AC36" s="172"/>
      <c r="AD36" s="172"/>
      <c r="AE36" s="172"/>
      <c r="AF36" s="172"/>
      <c r="AG36" s="172"/>
      <c r="AH36" s="165"/>
      <c r="AI36" s="5"/>
      <c r="AJ36" s="5"/>
      <c r="AK36" s="5"/>
      <c r="AL36" s="5"/>
      <c r="AM36" s="5"/>
    </row>
    <row r="37" spans="1:39" ht="12.75" customHeight="1">
      <c r="A37" s="173">
        <f t="shared" si="1"/>
        <v>17</v>
      </c>
      <c r="B37" s="174">
        <f t="shared" si="2"/>
        <v>75254.08291059098</v>
      </c>
      <c r="C37" s="174">
        <f t="shared" si="3"/>
        <v>26336.722351900265</v>
      </c>
      <c r="D37" s="174">
        <f t="shared" si="0"/>
        <v>250.84694303530327</v>
      </c>
      <c r="E37" s="174">
        <f t="shared" si="4"/>
        <v>4971.3651420525357</v>
      </c>
      <c r="F37" s="174">
        <f t="shared" si="5"/>
        <v>31308.0874939528</v>
      </c>
      <c r="G37" s="173"/>
      <c r="H37" s="188" t="s">
        <v>144</v>
      </c>
      <c r="I37" s="173"/>
      <c r="J37" s="173"/>
      <c r="K37" s="173"/>
      <c r="L37" s="173"/>
      <c r="M37" s="173"/>
      <c r="N37" s="175"/>
      <c r="O37" s="175"/>
      <c r="P37" s="175"/>
      <c r="Q37" s="175"/>
      <c r="R37" s="175"/>
      <c r="S37" s="176"/>
      <c r="T37" s="173"/>
      <c r="U37" s="173"/>
      <c r="V37" s="173"/>
      <c r="W37" s="173"/>
      <c r="X37" s="173"/>
      <c r="Y37" s="173"/>
      <c r="Z37" s="173"/>
      <c r="AA37" s="173"/>
      <c r="AB37" s="173"/>
      <c r="AC37" s="175"/>
      <c r="AD37" s="175"/>
      <c r="AE37" s="175"/>
      <c r="AF37" s="175"/>
      <c r="AG37" s="175"/>
      <c r="AH37" s="176"/>
      <c r="AI37" s="173"/>
      <c r="AJ37" s="173"/>
      <c r="AK37" s="173"/>
      <c r="AL37" s="173"/>
      <c r="AM37" s="173"/>
    </row>
    <row r="38" spans="1:39" ht="12.75" customHeight="1">
      <c r="A38" s="177">
        <f t="shared" si="1"/>
        <v>18</v>
      </c>
      <c r="B38" s="178">
        <f t="shared" si="2"/>
        <v>73663.27764809964</v>
      </c>
      <c r="C38" s="178">
        <f t="shared" si="3"/>
        <v>27932.830298599903</v>
      </c>
      <c r="D38" s="178">
        <f t="shared" si="0"/>
        <v>245.54425882699883</v>
      </c>
      <c r="E38" s="178">
        <f t="shared" si="4"/>
        <v>5216.9094008795346</v>
      </c>
      <c r="F38" s="178">
        <f t="shared" si="5"/>
        <v>33149.73969947944</v>
      </c>
      <c r="G38" s="178">
        <f>SUM(D27:D38)</f>
        <v>3292.6613655336218</v>
      </c>
      <c r="H38" s="178">
        <f>C38-H26</f>
        <v>18807.165100786005</v>
      </c>
      <c r="I38" s="178">
        <f>(G38+H38)/12</f>
        <v>1841.6522055266357</v>
      </c>
      <c r="J38" s="179"/>
      <c r="K38" s="179"/>
      <c r="L38" s="179"/>
      <c r="M38" s="179"/>
      <c r="N38" s="180"/>
      <c r="O38" s="180"/>
      <c r="P38" s="180"/>
      <c r="Q38" s="180"/>
      <c r="R38" s="180"/>
      <c r="S38" s="181"/>
      <c r="T38" s="179"/>
      <c r="U38" s="179"/>
      <c r="V38" s="179"/>
      <c r="W38" s="179"/>
      <c r="X38" s="179"/>
      <c r="Y38" s="179"/>
      <c r="Z38" s="179"/>
      <c r="AA38" s="179"/>
      <c r="AB38" s="179"/>
      <c r="AC38" s="180"/>
      <c r="AD38" s="180"/>
      <c r="AE38" s="180"/>
      <c r="AF38" s="180"/>
      <c r="AG38" s="180"/>
      <c r="AH38" s="181"/>
      <c r="AI38" s="179"/>
      <c r="AJ38" s="179"/>
      <c r="AK38" s="179"/>
      <c r="AL38" s="179"/>
      <c r="AM38" s="182"/>
    </row>
    <row r="39" spans="1:39" ht="12.75" customHeight="1">
      <c r="A39" s="183">
        <f t="shared" si="1"/>
        <v>19</v>
      </c>
      <c r="B39" s="184">
        <f t="shared" si="2"/>
        <v>72067.169701399995</v>
      </c>
      <c r="C39" s="184">
        <f t="shared" si="3"/>
        <v>29534.258605121871</v>
      </c>
      <c r="D39" s="184">
        <f t="shared" si="0"/>
        <v>240.22389900466666</v>
      </c>
      <c r="E39" s="184">
        <f t="shared" si="4"/>
        <v>5457.1332998842008</v>
      </c>
      <c r="F39" s="184">
        <f t="shared" si="5"/>
        <v>34991.391905006072</v>
      </c>
      <c r="G39" s="183"/>
      <c r="H39" s="185" t="s">
        <v>144</v>
      </c>
      <c r="I39" s="183"/>
      <c r="J39" s="183"/>
      <c r="K39" s="183"/>
      <c r="L39" s="183"/>
      <c r="M39" s="183"/>
      <c r="N39" s="186"/>
      <c r="O39" s="186"/>
      <c r="P39" s="186"/>
      <c r="Q39" s="186"/>
      <c r="R39" s="186"/>
      <c r="S39" s="187"/>
      <c r="T39" s="183"/>
      <c r="U39" s="183"/>
      <c r="V39" s="183"/>
      <c r="W39" s="183"/>
      <c r="X39" s="183"/>
      <c r="Y39" s="183"/>
      <c r="Z39" s="183"/>
      <c r="AA39" s="183"/>
      <c r="AB39" s="183"/>
      <c r="AC39" s="186"/>
      <c r="AD39" s="186"/>
      <c r="AE39" s="186"/>
      <c r="AF39" s="186"/>
      <c r="AG39" s="186"/>
      <c r="AH39" s="187"/>
      <c r="AI39" s="183"/>
      <c r="AJ39" s="183"/>
      <c r="AK39" s="183"/>
      <c r="AL39" s="183"/>
      <c r="AM39" s="183"/>
    </row>
    <row r="40" spans="1:39" ht="12.75" customHeight="1">
      <c r="A40" s="5">
        <f t="shared" si="1"/>
        <v>20</v>
      </c>
      <c r="B40" s="167">
        <f t="shared" si="2"/>
        <v>70465.741394878016</v>
      </c>
      <c r="C40" s="167">
        <f t="shared" si="3"/>
        <v>31141.025005998912</v>
      </c>
      <c r="D40" s="167">
        <f t="shared" si="0"/>
        <v>234.88580464959341</v>
      </c>
      <c r="E40" s="167">
        <f t="shared" si="4"/>
        <v>5692.0191045337942</v>
      </c>
      <c r="F40" s="167">
        <f t="shared" si="5"/>
        <v>36833.044110532705</v>
      </c>
      <c r="G40" s="5"/>
      <c r="H40" s="145" t="s">
        <v>144</v>
      </c>
      <c r="I40" s="5"/>
      <c r="J40" s="5"/>
      <c r="K40" s="5"/>
      <c r="L40" s="5"/>
      <c r="M40" s="5"/>
      <c r="N40" s="172"/>
      <c r="O40" s="172"/>
      <c r="P40" s="172"/>
      <c r="Q40" s="172"/>
      <c r="R40" s="172"/>
      <c r="S40" s="165"/>
      <c r="T40" s="5"/>
      <c r="U40" s="5"/>
      <c r="V40" s="5"/>
      <c r="W40" s="5"/>
      <c r="X40" s="5"/>
      <c r="Y40" s="5"/>
      <c r="Z40" s="5"/>
      <c r="AA40" s="5"/>
      <c r="AB40" s="5"/>
      <c r="AC40" s="172"/>
      <c r="AD40" s="172"/>
      <c r="AE40" s="172"/>
      <c r="AF40" s="172"/>
      <c r="AG40" s="172"/>
      <c r="AH40" s="165"/>
      <c r="AI40" s="5"/>
      <c r="AJ40" s="5"/>
      <c r="AK40" s="5"/>
      <c r="AL40" s="5"/>
      <c r="AM40" s="5"/>
    </row>
    <row r="41" spans="1:39" ht="12.75" customHeight="1">
      <c r="A41" s="5">
        <f t="shared" si="1"/>
        <v>21</v>
      </c>
      <c r="B41" s="167">
        <f t="shared" si="2"/>
        <v>68858.974994000964</v>
      </c>
      <c r="C41" s="167">
        <f t="shared" si="3"/>
        <v>32753.147294878876</v>
      </c>
      <c r="D41" s="167">
        <f t="shared" si="0"/>
        <v>229.5299166466699</v>
      </c>
      <c r="E41" s="167">
        <f t="shared" si="4"/>
        <v>5921.5490211804645</v>
      </c>
      <c r="F41" s="167">
        <f t="shared" si="5"/>
        <v>38674.696316059344</v>
      </c>
      <c r="G41" s="5"/>
      <c r="H41" s="145" t="s">
        <v>144</v>
      </c>
      <c r="I41" s="5"/>
      <c r="J41" s="5"/>
      <c r="K41" s="5"/>
      <c r="L41" s="5"/>
      <c r="M41" s="5"/>
      <c r="N41" s="172"/>
      <c r="O41" s="172"/>
      <c r="P41" s="172"/>
      <c r="Q41" s="172"/>
      <c r="R41" s="172"/>
      <c r="S41" s="165"/>
      <c r="T41" s="5"/>
      <c r="U41" s="5"/>
      <c r="V41" s="5"/>
      <c r="W41" s="5"/>
      <c r="X41" s="5"/>
      <c r="Y41" s="5"/>
      <c r="Z41" s="5"/>
      <c r="AA41" s="5"/>
      <c r="AB41" s="5"/>
      <c r="AC41" s="172"/>
      <c r="AD41" s="172"/>
      <c r="AE41" s="172"/>
      <c r="AF41" s="172"/>
      <c r="AG41" s="172"/>
      <c r="AH41" s="165"/>
      <c r="AI41" s="5"/>
      <c r="AJ41" s="5"/>
      <c r="AK41" s="5"/>
      <c r="AL41" s="5"/>
      <c r="AM41" s="5"/>
    </row>
    <row r="42" spans="1:39" ht="12.75" customHeight="1">
      <c r="A42" s="5">
        <f t="shared" si="1"/>
        <v>22</v>
      </c>
      <c r="B42" s="167">
        <f t="shared" si="2"/>
        <v>67246.852705120997</v>
      </c>
      <c r="C42" s="167">
        <f t="shared" si="3"/>
        <v>34370.643324721772</v>
      </c>
      <c r="D42" s="167">
        <f t="shared" si="0"/>
        <v>224.15617568373668</v>
      </c>
      <c r="E42" s="167">
        <f t="shared" si="4"/>
        <v>6145.7051968642008</v>
      </c>
      <c r="F42" s="167">
        <f t="shared" si="5"/>
        <v>40516.348521585969</v>
      </c>
      <c r="G42" s="5"/>
      <c r="H42" s="145" t="s">
        <v>144</v>
      </c>
      <c r="I42" s="5"/>
      <c r="J42" s="5"/>
      <c r="K42" s="5"/>
      <c r="L42" s="5"/>
      <c r="M42" s="5"/>
      <c r="N42" s="172"/>
      <c r="O42" s="172"/>
      <c r="P42" s="172"/>
      <c r="Q42" s="172"/>
      <c r="R42" s="172"/>
      <c r="S42" s="165"/>
      <c r="T42" s="5"/>
      <c r="U42" s="5"/>
      <c r="V42" s="5"/>
      <c r="W42" s="5"/>
      <c r="X42" s="5"/>
      <c r="Y42" s="5"/>
      <c r="Z42" s="5"/>
      <c r="AA42" s="5"/>
      <c r="AB42" s="5"/>
      <c r="AC42" s="172"/>
      <c r="AD42" s="172"/>
      <c r="AE42" s="172"/>
      <c r="AF42" s="172"/>
      <c r="AG42" s="172"/>
      <c r="AH42" s="165"/>
      <c r="AI42" s="5"/>
      <c r="AJ42" s="5"/>
      <c r="AK42" s="5"/>
      <c r="AL42" s="5"/>
      <c r="AM42" s="5"/>
    </row>
    <row r="43" spans="1:39" ht="12.75" customHeight="1">
      <c r="A43" s="173">
        <f t="shared" si="1"/>
        <v>23</v>
      </c>
      <c r="B43" s="174">
        <f t="shared" si="2"/>
        <v>65629.356675278104</v>
      </c>
      <c r="C43" s="174">
        <f t="shared" si="3"/>
        <v>35993.531007997481</v>
      </c>
      <c r="D43" s="174">
        <f t="shared" si="0"/>
        <v>218.76452225092703</v>
      </c>
      <c r="E43" s="174">
        <f t="shared" si="4"/>
        <v>6364.4697191151281</v>
      </c>
      <c r="F43" s="174">
        <f t="shared" si="5"/>
        <v>42358.000727112609</v>
      </c>
      <c r="G43" s="173"/>
      <c r="H43" s="188" t="s">
        <v>144</v>
      </c>
      <c r="I43" s="173"/>
      <c r="J43" s="173"/>
      <c r="K43" s="173"/>
      <c r="L43" s="173"/>
      <c r="M43" s="173"/>
      <c r="N43" s="175"/>
      <c r="O43" s="175"/>
      <c r="P43" s="175"/>
      <c r="Q43" s="175"/>
      <c r="R43" s="175"/>
      <c r="S43" s="176"/>
      <c r="T43" s="173"/>
      <c r="U43" s="173"/>
      <c r="V43" s="173"/>
      <c r="W43" s="173"/>
      <c r="X43" s="173"/>
      <c r="Y43" s="173"/>
      <c r="Z43" s="173"/>
      <c r="AA43" s="173"/>
      <c r="AB43" s="173"/>
      <c r="AC43" s="175"/>
      <c r="AD43" s="175"/>
      <c r="AE43" s="175"/>
      <c r="AF43" s="175"/>
      <c r="AG43" s="175"/>
      <c r="AH43" s="176"/>
      <c r="AI43" s="173"/>
      <c r="AJ43" s="173"/>
      <c r="AK43" s="173"/>
      <c r="AL43" s="173"/>
      <c r="AM43" s="173"/>
    </row>
    <row r="44" spans="1:39" ht="12.75" customHeight="1">
      <c r="A44" s="177">
        <f t="shared" si="1"/>
        <v>24</v>
      </c>
      <c r="B44" s="178">
        <f t="shared" si="2"/>
        <v>64006.468992002396</v>
      </c>
      <c r="C44" s="178">
        <f t="shared" si="3"/>
        <v>37621.828316884108</v>
      </c>
      <c r="D44" s="178">
        <f t="shared" si="0"/>
        <v>213.35489664000801</v>
      </c>
      <c r="E44" s="178">
        <f t="shared" si="4"/>
        <v>6577.8246157551357</v>
      </c>
      <c r="F44" s="178">
        <f t="shared" si="5"/>
        <v>44199.652932639241</v>
      </c>
      <c r="G44" s="178">
        <f>SUM(D33:D44)</f>
        <v>2913.3695698931483</v>
      </c>
      <c r="H44" s="178">
        <f>C44-C32</f>
        <v>19186.456896426473</v>
      </c>
      <c r="I44" s="178">
        <f>(G44+H44)/12</f>
        <v>1841.652205526635</v>
      </c>
      <c r="J44" s="179"/>
      <c r="K44" s="179"/>
      <c r="L44" s="179"/>
      <c r="M44" s="179"/>
      <c r="N44" s="180"/>
      <c r="O44" s="180"/>
      <c r="P44" s="180"/>
      <c r="Q44" s="180"/>
      <c r="R44" s="180"/>
      <c r="S44" s="181"/>
      <c r="T44" s="179"/>
      <c r="U44" s="179"/>
      <c r="V44" s="179"/>
      <c r="W44" s="179"/>
      <c r="X44" s="179"/>
      <c r="Y44" s="179"/>
      <c r="Z44" s="179"/>
      <c r="AA44" s="179"/>
      <c r="AB44" s="179"/>
      <c r="AC44" s="180"/>
      <c r="AD44" s="180"/>
      <c r="AE44" s="180"/>
      <c r="AF44" s="180"/>
      <c r="AG44" s="180"/>
      <c r="AH44" s="181"/>
      <c r="AI44" s="179"/>
      <c r="AJ44" s="179"/>
      <c r="AK44" s="179"/>
      <c r="AL44" s="179"/>
      <c r="AM44" s="182"/>
    </row>
    <row r="45" spans="1:39" ht="12.75" customHeight="1">
      <c r="A45" s="183">
        <f t="shared" si="1"/>
        <v>25</v>
      </c>
      <c r="B45" s="184">
        <f t="shared" si="2"/>
        <v>62378.171683115768</v>
      </c>
      <c r="C45" s="184">
        <f t="shared" si="3"/>
        <v>39255.553283467023</v>
      </c>
      <c r="D45" s="184">
        <f t="shared" si="0"/>
        <v>207.92723894371923</v>
      </c>
      <c r="E45" s="184">
        <f t="shared" si="4"/>
        <v>6785.7518546988549</v>
      </c>
      <c r="F45" s="184">
        <f t="shared" si="5"/>
        <v>46041.305138165881</v>
      </c>
      <c r="G45" s="183"/>
      <c r="H45" s="183"/>
      <c r="I45" s="183"/>
      <c r="J45" s="183"/>
      <c r="K45" s="183"/>
      <c r="L45" s="183"/>
      <c r="M45" s="183"/>
      <c r="N45" s="186"/>
      <c r="O45" s="186"/>
      <c r="P45" s="186"/>
      <c r="Q45" s="186"/>
      <c r="R45" s="186"/>
      <c r="S45" s="187"/>
      <c r="T45" s="183"/>
      <c r="U45" s="183"/>
      <c r="V45" s="183"/>
      <c r="W45" s="183"/>
      <c r="X45" s="183"/>
      <c r="Y45" s="183"/>
      <c r="Z45" s="183"/>
      <c r="AA45" s="183"/>
      <c r="AB45" s="183"/>
      <c r="AC45" s="186"/>
      <c r="AD45" s="186"/>
      <c r="AE45" s="186"/>
      <c r="AF45" s="186"/>
      <c r="AG45" s="186"/>
      <c r="AH45" s="187"/>
      <c r="AI45" s="183"/>
      <c r="AJ45" s="183"/>
      <c r="AK45" s="183"/>
      <c r="AL45" s="183"/>
      <c r="AM45" s="183"/>
    </row>
    <row r="46" spans="1:39" ht="12.75" customHeight="1">
      <c r="A46" s="5">
        <f t="shared" si="1"/>
        <v>26</v>
      </c>
      <c r="B46" s="167">
        <f t="shared" si="2"/>
        <v>60744.446716532853</v>
      </c>
      <c r="C46" s="167">
        <f t="shared" si="3"/>
        <v>40894.723999938549</v>
      </c>
      <c r="D46" s="167">
        <f t="shared" si="0"/>
        <v>202.48148905510953</v>
      </c>
      <c r="E46" s="167">
        <f t="shared" si="4"/>
        <v>6988.2333437539646</v>
      </c>
      <c r="F46" s="167">
        <f t="shared" si="5"/>
        <v>47882.957343692513</v>
      </c>
      <c r="G46" s="5"/>
      <c r="H46" s="5"/>
      <c r="I46" s="5"/>
      <c r="J46" s="5"/>
      <c r="K46" s="5"/>
      <c r="L46" s="5"/>
      <c r="M46" s="5"/>
      <c r="N46" s="172"/>
      <c r="O46" s="172"/>
      <c r="P46" s="172"/>
      <c r="Q46" s="172"/>
      <c r="R46" s="172"/>
      <c r="S46" s="165"/>
      <c r="T46" s="5"/>
      <c r="U46" s="5"/>
      <c r="V46" s="5"/>
      <c r="W46" s="5"/>
      <c r="X46" s="5"/>
      <c r="Y46" s="5"/>
      <c r="Z46" s="5"/>
      <c r="AA46" s="5"/>
      <c r="AB46" s="5"/>
      <c r="AC46" s="172"/>
      <c r="AD46" s="172"/>
      <c r="AE46" s="172"/>
      <c r="AF46" s="172"/>
      <c r="AG46" s="172"/>
      <c r="AH46" s="165"/>
      <c r="AI46" s="5"/>
      <c r="AJ46" s="5"/>
      <c r="AK46" s="5"/>
      <c r="AL46" s="5"/>
      <c r="AM46" s="5"/>
    </row>
    <row r="47" spans="1:39" ht="12.75" customHeight="1">
      <c r="A47" s="5">
        <f t="shared" si="1"/>
        <v>27</v>
      </c>
      <c r="B47" s="167">
        <f t="shared" si="2"/>
        <v>59105.276000061327</v>
      </c>
      <c r="C47" s="167">
        <f t="shared" si="3"/>
        <v>42539.358618798309</v>
      </c>
      <c r="D47" s="167">
        <f t="shared" si="0"/>
        <v>197.0175866668711</v>
      </c>
      <c r="E47" s="167">
        <f t="shared" si="4"/>
        <v>7185.2509304208361</v>
      </c>
      <c r="F47" s="167">
        <f t="shared" si="5"/>
        <v>49724.609549219145</v>
      </c>
      <c r="G47" s="5"/>
      <c r="H47" s="5"/>
      <c r="I47" s="5"/>
      <c r="J47" s="5"/>
      <c r="K47" s="5"/>
      <c r="L47" s="5"/>
      <c r="M47" s="5"/>
      <c r="N47" s="172"/>
      <c r="O47" s="172"/>
      <c r="P47" s="172"/>
      <c r="Q47" s="172"/>
      <c r="R47" s="172"/>
      <c r="S47" s="165"/>
      <c r="T47" s="5"/>
      <c r="U47" s="5"/>
      <c r="V47" s="5"/>
      <c r="W47" s="5"/>
      <c r="X47" s="5"/>
      <c r="Y47" s="5"/>
      <c r="Z47" s="5"/>
      <c r="AA47" s="5"/>
      <c r="AB47" s="5"/>
      <c r="AC47" s="172"/>
      <c r="AD47" s="172"/>
      <c r="AE47" s="172"/>
      <c r="AF47" s="172"/>
      <c r="AG47" s="172"/>
      <c r="AH47" s="165"/>
      <c r="AI47" s="5"/>
      <c r="AJ47" s="5"/>
      <c r="AK47" s="5"/>
      <c r="AL47" s="5"/>
      <c r="AM47" s="5"/>
    </row>
    <row r="48" spans="1:39" ht="12.75" customHeight="1">
      <c r="A48" s="5">
        <f t="shared" si="1"/>
        <v>28</v>
      </c>
      <c r="B48" s="167">
        <f t="shared" si="2"/>
        <v>57460.641381201567</v>
      </c>
      <c r="C48" s="167">
        <f t="shared" si="3"/>
        <v>44189.475353054273</v>
      </c>
      <c r="D48" s="167">
        <f t="shared" si="0"/>
        <v>191.53547127067191</v>
      </c>
      <c r="E48" s="167">
        <f t="shared" si="4"/>
        <v>7376.7864016915082</v>
      </c>
      <c r="F48" s="167">
        <f t="shared" si="5"/>
        <v>51566.261754745778</v>
      </c>
      <c r="G48" s="5"/>
      <c r="H48" s="5"/>
      <c r="I48" s="5"/>
      <c r="J48" s="5"/>
      <c r="K48" s="5"/>
      <c r="L48" s="5"/>
      <c r="M48" s="5"/>
      <c r="N48" s="172"/>
      <c r="O48" s="172"/>
      <c r="P48" s="172"/>
      <c r="Q48" s="172"/>
      <c r="R48" s="172"/>
      <c r="S48" s="165"/>
      <c r="T48" s="5"/>
      <c r="U48" s="5"/>
      <c r="V48" s="5"/>
      <c r="W48" s="5"/>
      <c r="X48" s="5"/>
      <c r="Y48" s="5"/>
      <c r="Z48" s="5"/>
      <c r="AA48" s="5"/>
      <c r="AB48" s="5"/>
      <c r="AC48" s="172"/>
      <c r="AD48" s="172"/>
      <c r="AE48" s="172"/>
      <c r="AF48" s="172"/>
      <c r="AG48" s="172"/>
      <c r="AH48" s="165"/>
      <c r="AI48" s="5"/>
      <c r="AJ48" s="5"/>
      <c r="AK48" s="5"/>
      <c r="AL48" s="5"/>
      <c r="AM48" s="5"/>
    </row>
    <row r="49" spans="1:39" ht="12.75" customHeight="1">
      <c r="A49" s="173">
        <f t="shared" si="1"/>
        <v>29</v>
      </c>
      <c r="B49" s="174">
        <f t="shared" si="2"/>
        <v>55810.524646945603</v>
      </c>
      <c r="C49" s="174">
        <f t="shared" si="3"/>
        <v>45845.092476424419</v>
      </c>
      <c r="D49" s="174">
        <f t="shared" si="0"/>
        <v>186.03508215648534</v>
      </c>
      <c r="E49" s="174">
        <f t="shared" si="4"/>
        <v>7562.8214838479935</v>
      </c>
      <c r="F49" s="174">
        <f t="shared" si="5"/>
        <v>53407.91396027241</v>
      </c>
      <c r="G49" s="173"/>
      <c r="H49" s="173"/>
      <c r="I49" s="173"/>
      <c r="J49" s="173"/>
      <c r="K49" s="173"/>
      <c r="L49" s="173"/>
      <c r="M49" s="173"/>
      <c r="N49" s="175"/>
      <c r="O49" s="175"/>
      <c r="P49" s="175"/>
      <c r="Q49" s="175"/>
      <c r="R49" s="175"/>
      <c r="S49" s="176"/>
      <c r="T49" s="173"/>
      <c r="U49" s="173"/>
      <c r="V49" s="173"/>
      <c r="W49" s="173"/>
      <c r="X49" s="173"/>
      <c r="Y49" s="173"/>
      <c r="Z49" s="173"/>
      <c r="AA49" s="173"/>
      <c r="AB49" s="173"/>
      <c r="AC49" s="175"/>
      <c r="AD49" s="175"/>
      <c r="AE49" s="175"/>
      <c r="AF49" s="175"/>
      <c r="AG49" s="175"/>
      <c r="AH49" s="176"/>
      <c r="AI49" s="173"/>
      <c r="AJ49" s="173"/>
      <c r="AK49" s="173"/>
      <c r="AL49" s="173"/>
      <c r="AM49" s="173"/>
    </row>
    <row r="50" spans="1:39" ht="12.75" customHeight="1">
      <c r="A50" s="177">
        <f t="shared" si="1"/>
        <v>30</v>
      </c>
      <c r="B50" s="178">
        <f t="shared" si="2"/>
        <v>54154.907523575457</v>
      </c>
      <c r="C50" s="178">
        <f t="shared" si="3"/>
        <v>47506.228323539137</v>
      </c>
      <c r="D50" s="178">
        <f t="shared" si="0"/>
        <v>180.51635841191819</v>
      </c>
      <c r="E50" s="178">
        <f t="shared" si="4"/>
        <v>7743.3378422599117</v>
      </c>
      <c r="F50" s="178">
        <f t="shared" si="5"/>
        <v>55249.566165799049</v>
      </c>
      <c r="G50" s="178">
        <f>SUM(D39:D50)</f>
        <v>2526.4284413803771</v>
      </c>
      <c r="H50" s="178">
        <f>C50-C38</f>
        <v>19573.398024939233</v>
      </c>
      <c r="I50" s="178">
        <f>(G50+H50)/12</f>
        <v>1841.6522055266341</v>
      </c>
      <c r="J50" s="179"/>
      <c r="K50" s="179"/>
      <c r="L50" s="179"/>
      <c r="M50" s="179"/>
      <c r="N50" s="180"/>
      <c r="O50" s="180"/>
      <c r="P50" s="180"/>
      <c r="Q50" s="180"/>
      <c r="R50" s="180"/>
      <c r="S50" s="181"/>
      <c r="T50" s="179"/>
      <c r="U50" s="179"/>
      <c r="V50" s="179"/>
      <c r="W50" s="179"/>
      <c r="X50" s="179"/>
      <c r="Y50" s="179"/>
      <c r="Z50" s="179"/>
      <c r="AA50" s="179"/>
      <c r="AB50" s="179"/>
      <c r="AC50" s="180"/>
      <c r="AD50" s="180"/>
      <c r="AE50" s="180"/>
      <c r="AF50" s="180"/>
      <c r="AG50" s="180"/>
      <c r="AH50" s="181"/>
      <c r="AI50" s="179"/>
      <c r="AJ50" s="179"/>
      <c r="AK50" s="179"/>
      <c r="AL50" s="179"/>
      <c r="AM50" s="182"/>
    </row>
    <row r="51" spans="1:39" ht="12.75" customHeight="1">
      <c r="A51" s="183">
        <f t="shared" si="1"/>
        <v>31</v>
      </c>
      <c r="B51" s="184">
        <f t="shared" si="2"/>
        <v>52493.771676460747</v>
      </c>
      <c r="C51" s="184">
        <f t="shared" si="3"/>
        <v>49172.901290144233</v>
      </c>
      <c r="D51" s="184">
        <f t="shared" si="0"/>
        <v>174.97923892153582</v>
      </c>
      <c r="E51" s="184">
        <f t="shared" si="4"/>
        <v>7918.3170811814471</v>
      </c>
      <c r="F51" s="184">
        <f t="shared" si="5"/>
        <v>57091.218371325682</v>
      </c>
      <c r="G51" s="183"/>
      <c r="H51" s="183"/>
      <c r="I51" s="183"/>
      <c r="J51" s="183"/>
      <c r="K51" s="183"/>
      <c r="L51" s="183"/>
      <c r="M51" s="183"/>
      <c r="N51" s="186"/>
      <c r="O51" s="186"/>
      <c r="P51" s="186"/>
      <c r="Q51" s="186"/>
      <c r="R51" s="186"/>
      <c r="S51" s="187"/>
      <c r="T51" s="183"/>
      <c r="U51" s="183"/>
      <c r="V51" s="183"/>
      <c r="W51" s="183"/>
      <c r="X51" s="183"/>
      <c r="Y51" s="183"/>
      <c r="Z51" s="183"/>
      <c r="AA51" s="183"/>
      <c r="AB51" s="183"/>
      <c r="AC51" s="186"/>
      <c r="AD51" s="186"/>
      <c r="AE51" s="186"/>
      <c r="AF51" s="186"/>
      <c r="AG51" s="186"/>
      <c r="AH51" s="187"/>
      <c r="AI51" s="183"/>
      <c r="AJ51" s="183"/>
      <c r="AK51" s="183"/>
      <c r="AL51" s="183"/>
      <c r="AM51" s="183"/>
    </row>
    <row r="52" spans="1:39" ht="12.75" customHeight="1">
      <c r="A52" s="5">
        <f t="shared" si="1"/>
        <v>32</v>
      </c>
      <c r="B52" s="167">
        <f t="shared" si="2"/>
        <v>50827.098709855651</v>
      </c>
      <c r="C52" s="167">
        <f t="shared" si="3"/>
        <v>50845.12983330468</v>
      </c>
      <c r="D52" s="167">
        <f t="shared" si="0"/>
        <v>169.42366236618551</v>
      </c>
      <c r="E52" s="167">
        <f t="shared" si="4"/>
        <v>8087.7407435476325</v>
      </c>
      <c r="F52" s="167">
        <f t="shared" si="5"/>
        <v>58932.870576852314</v>
      </c>
      <c r="G52" s="5"/>
      <c r="H52" s="5"/>
      <c r="I52" s="5"/>
      <c r="J52" s="5"/>
      <c r="K52" s="5"/>
      <c r="L52" s="5"/>
      <c r="M52" s="5"/>
      <c r="N52" s="172"/>
      <c r="O52" s="172"/>
      <c r="P52" s="172"/>
      <c r="Q52" s="172"/>
      <c r="R52" s="172"/>
      <c r="S52" s="165"/>
      <c r="T52" s="5"/>
      <c r="U52" s="5"/>
      <c r="V52" s="5"/>
      <c r="W52" s="5"/>
      <c r="X52" s="5"/>
      <c r="Y52" s="5"/>
      <c r="Z52" s="5"/>
      <c r="AA52" s="5"/>
      <c r="AB52" s="5"/>
      <c r="AC52" s="172"/>
      <c r="AD52" s="172"/>
      <c r="AE52" s="172"/>
      <c r="AF52" s="172"/>
      <c r="AG52" s="172"/>
      <c r="AH52" s="165"/>
      <c r="AI52" s="5"/>
      <c r="AJ52" s="5"/>
      <c r="AK52" s="5"/>
      <c r="AL52" s="5"/>
      <c r="AM52" s="5"/>
    </row>
    <row r="53" spans="1:39" ht="12.75" customHeight="1">
      <c r="A53" s="5">
        <f t="shared" si="1"/>
        <v>33</v>
      </c>
      <c r="B53" s="167">
        <f t="shared" si="2"/>
        <v>49154.870166695204</v>
      </c>
      <c r="C53" s="167">
        <f t="shared" si="3"/>
        <v>52522.932471608998</v>
      </c>
      <c r="D53" s="167">
        <f t="shared" ref="D53:D84" si="6">($C$12/12)*B53</f>
        <v>163.84956722231735</v>
      </c>
      <c r="E53" s="167">
        <f t="shared" si="4"/>
        <v>8251.5903107699505</v>
      </c>
      <c r="F53" s="167">
        <f t="shared" si="5"/>
        <v>60774.522782378946</v>
      </c>
      <c r="G53" s="5"/>
      <c r="H53" s="5"/>
      <c r="I53" s="5"/>
      <c r="J53" s="5"/>
      <c r="K53" s="5"/>
      <c r="L53" s="5"/>
      <c r="M53" s="5"/>
      <c r="N53" s="172"/>
      <c r="O53" s="172"/>
      <c r="P53" s="172"/>
      <c r="Q53" s="172"/>
      <c r="R53" s="172"/>
      <c r="S53" s="165"/>
      <c r="T53" s="5"/>
      <c r="U53" s="5"/>
      <c r="V53" s="5"/>
      <c r="W53" s="5"/>
      <c r="X53" s="5"/>
      <c r="Y53" s="5"/>
      <c r="Z53" s="5"/>
      <c r="AA53" s="5"/>
      <c r="AB53" s="5"/>
      <c r="AC53" s="172"/>
      <c r="AD53" s="172"/>
      <c r="AE53" s="172"/>
      <c r="AF53" s="172"/>
      <c r="AG53" s="172"/>
      <c r="AH53" s="165"/>
      <c r="AI53" s="5"/>
      <c r="AJ53" s="5"/>
      <c r="AK53" s="5"/>
      <c r="AL53" s="5"/>
      <c r="AM53" s="5"/>
    </row>
    <row r="54" spans="1:39" ht="12.75" customHeight="1">
      <c r="A54" s="5">
        <f t="shared" ref="A54:A85" si="7">1+A53</f>
        <v>34</v>
      </c>
      <c r="B54" s="167">
        <f t="shared" ref="B54:B85" si="8">IF(B53-$C$14+D53&lt;=0.001,0,B53-$C$14+D53)</f>
        <v>47477.067528390886</v>
      </c>
      <c r="C54" s="167">
        <f t="shared" ref="C54:C85" si="9">IF(B54&lt;=0,0,C53+$C$14-D54)</f>
        <v>54206.327785374328</v>
      </c>
      <c r="D54" s="167">
        <f t="shared" si="6"/>
        <v>158.25689176130297</v>
      </c>
      <c r="E54" s="167">
        <f t="shared" ref="E54:E85" si="10">IF(B54&lt;=0,0,E53+D54)</f>
        <v>8409.8472025312531</v>
      </c>
      <c r="F54" s="167">
        <f t="shared" ref="F54:F85" si="11">IF(B54&lt;=0,0,E54+C54)</f>
        <v>62616.174987905579</v>
      </c>
      <c r="G54" s="5"/>
      <c r="H54" s="5"/>
      <c r="I54" s="5"/>
      <c r="J54" s="5"/>
      <c r="K54" s="5"/>
      <c r="L54" s="5"/>
      <c r="M54" s="5"/>
      <c r="N54" s="172"/>
      <c r="O54" s="172"/>
      <c r="P54" s="172"/>
      <c r="Q54" s="172"/>
      <c r="R54" s="172"/>
      <c r="S54" s="165"/>
      <c r="T54" s="5"/>
      <c r="U54" s="5"/>
      <c r="V54" s="5"/>
      <c r="W54" s="5"/>
      <c r="X54" s="5"/>
      <c r="Y54" s="5"/>
      <c r="Z54" s="5"/>
      <c r="AA54" s="5"/>
      <c r="AB54" s="5"/>
      <c r="AC54" s="172"/>
      <c r="AD54" s="172"/>
      <c r="AE54" s="172"/>
      <c r="AF54" s="172"/>
      <c r="AG54" s="172"/>
      <c r="AH54" s="165"/>
      <c r="AI54" s="5"/>
      <c r="AJ54" s="5"/>
      <c r="AK54" s="5"/>
      <c r="AL54" s="5"/>
      <c r="AM54" s="5"/>
    </row>
    <row r="55" spans="1:39" ht="12.75" customHeight="1">
      <c r="A55" s="173">
        <f t="shared" si="7"/>
        <v>35</v>
      </c>
      <c r="B55" s="174">
        <f t="shared" si="8"/>
        <v>45793.672214625556</v>
      </c>
      <c r="C55" s="174">
        <f t="shared" si="9"/>
        <v>55895.334416852209</v>
      </c>
      <c r="D55" s="174">
        <f t="shared" si="6"/>
        <v>152.64557404875185</v>
      </c>
      <c r="E55" s="174">
        <f t="shared" si="10"/>
        <v>8562.4927765800057</v>
      </c>
      <c r="F55" s="174">
        <f t="shared" si="11"/>
        <v>64457.827193432211</v>
      </c>
      <c r="G55" s="173"/>
      <c r="H55" s="173"/>
      <c r="I55" s="173"/>
      <c r="J55" s="173"/>
      <c r="K55" s="173"/>
      <c r="L55" s="173"/>
      <c r="M55" s="173"/>
      <c r="N55" s="175"/>
      <c r="O55" s="175"/>
      <c r="P55" s="175"/>
      <c r="Q55" s="175"/>
      <c r="R55" s="175"/>
      <c r="S55" s="176"/>
      <c r="T55" s="173"/>
      <c r="U55" s="173"/>
      <c r="V55" s="173"/>
      <c r="W55" s="173"/>
      <c r="X55" s="173"/>
      <c r="Y55" s="173"/>
      <c r="Z55" s="173"/>
      <c r="AA55" s="173"/>
      <c r="AB55" s="173"/>
      <c r="AC55" s="175"/>
      <c r="AD55" s="175"/>
      <c r="AE55" s="175"/>
      <c r="AF55" s="175"/>
      <c r="AG55" s="175"/>
      <c r="AH55" s="176"/>
      <c r="AI55" s="173"/>
      <c r="AJ55" s="173"/>
      <c r="AK55" s="173"/>
      <c r="AL55" s="173"/>
      <c r="AM55" s="173"/>
    </row>
    <row r="56" spans="1:39" ht="12.75" customHeight="1">
      <c r="A56" s="177">
        <f t="shared" si="7"/>
        <v>36</v>
      </c>
      <c r="B56" s="178">
        <f t="shared" si="8"/>
        <v>44104.665583147675</v>
      </c>
      <c r="C56" s="178">
        <f t="shared" si="9"/>
        <v>57589.971070435015</v>
      </c>
      <c r="D56" s="178">
        <f t="shared" si="6"/>
        <v>147.01555194382559</v>
      </c>
      <c r="E56" s="178">
        <f t="shared" si="10"/>
        <v>8709.5083285238306</v>
      </c>
      <c r="F56" s="178">
        <f t="shared" si="11"/>
        <v>66299.479398958851</v>
      </c>
      <c r="G56" s="178">
        <f>SUM(D45:D56)</f>
        <v>2131.6837127686945</v>
      </c>
      <c r="H56" s="178">
        <f>C56-C44</f>
        <v>19968.142753550906</v>
      </c>
      <c r="I56" s="178">
        <f>(G56+H56)/12</f>
        <v>1841.6522055266335</v>
      </c>
      <c r="J56" s="179"/>
      <c r="K56" s="179"/>
      <c r="L56" s="179"/>
      <c r="M56" s="179"/>
      <c r="N56" s="180"/>
      <c r="O56" s="180"/>
      <c r="P56" s="180"/>
      <c r="Q56" s="180"/>
      <c r="R56" s="180"/>
      <c r="S56" s="181"/>
      <c r="T56" s="179"/>
      <c r="U56" s="179"/>
      <c r="V56" s="179"/>
      <c r="W56" s="179"/>
      <c r="X56" s="179"/>
      <c r="Y56" s="179"/>
      <c r="Z56" s="179"/>
      <c r="AA56" s="179"/>
      <c r="AB56" s="179"/>
      <c r="AC56" s="180"/>
      <c r="AD56" s="180"/>
      <c r="AE56" s="180"/>
      <c r="AF56" s="180"/>
      <c r="AG56" s="180"/>
      <c r="AH56" s="181"/>
      <c r="AI56" s="179"/>
      <c r="AJ56" s="179"/>
      <c r="AK56" s="179"/>
      <c r="AL56" s="179"/>
      <c r="AM56" s="182"/>
    </row>
    <row r="57" spans="1:39" ht="12.75" customHeight="1">
      <c r="A57" s="183">
        <f t="shared" si="7"/>
        <v>37</v>
      </c>
      <c r="B57" s="184">
        <f t="shared" si="8"/>
        <v>42410.028929564869</v>
      </c>
      <c r="C57" s="184">
        <f t="shared" si="9"/>
        <v>59290.256512863096</v>
      </c>
      <c r="D57" s="184">
        <f t="shared" si="6"/>
        <v>141.36676309854957</v>
      </c>
      <c r="E57" s="184">
        <f t="shared" si="10"/>
        <v>8850.8750916223798</v>
      </c>
      <c r="F57" s="184">
        <f t="shared" si="11"/>
        <v>68141.131604485476</v>
      </c>
      <c r="G57" s="183"/>
      <c r="H57" s="183"/>
      <c r="I57" s="183"/>
      <c r="J57" s="183"/>
      <c r="K57" s="183"/>
      <c r="L57" s="183"/>
      <c r="M57" s="183"/>
      <c r="N57" s="186"/>
      <c r="O57" s="186"/>
      <c r="P57" s="186"/>
      <c r="Q57" s="186"/>
      <c r="R57" s="186"/>
      <c r="S57" s="187"/>
      <c r="T57" s="183"/>
      <c r="U57" s="183"/>
      <c r="V57" s="183"/>
      <c r="W57" s="183"/>
      <c r="X57" s="183"/>
      <c r="Y57" s="183"/>
      <c r="Z57" s="183"/>
      <c r="AA57" s="183"/>
      <c r="AB57" s="183"/>
      <c r="AC57" s="186"/>
      <c r="AD57" s="186"/>
      <c r="AE57" s="186"/>
      <c r="AF57" s="186"/>
      <c r="AG57" s="186"/>
      <c r="AH57" s="187"/>
      <c r="AI57" s="183"/>
      <c r="AJ57" s="183"/>
      <c r="AK57" s="183"/>
      <c r="AL57" s="183"/>
      <c r="AM57" s="183"/>
    </row>
    <row r="58" spans="1:39" ht="12.75" customHeight="1">
      <c r="A58" s="5">
        <f t="shared" si="7"/>
        <v>38</v>
      </c>
      <c r="B58" s="167">
        <f t="shared" si="8"/>
        <v>40709.743487136788</v>
      </c>
      <c r="C58" s="167">
        <f t="shared" si="9"/>
        <v>60996.209573432607</v>
      </c>
      <c r="D58" s="167">
        <f t="shared" si="6"/>
        <v>135.69914495712263</v>
      </c>
      <c r="E58" s="167">
        <f t="shared" si="10"/>
        <v>8986.5742365795031</v>
      </c>
      <c r="F58" s="167">
        <f t="shared" si="11"/>
        <v>69982.783810012115</v>
      </c>
      <c r="G58" s="5"/>
      <c r="H58" s="5"/>
      <c r="I58" s="5"/>
      <c r="J58" s="5"/>
      <c r="K58" s="5"/>
      <c r="L58" s="5"/>
      <c r="M58" s="5"/>
      <c r="N58" s="172"/>
      <c r="O58" s="172"/>
      <c r="P58" s="172"/>
      <c r="Q58" s="172"/>
      <c r="R58" s="172"/>
      <c r="S58" s="165"/>
      <c r="T58" s="5"/>
      <c r="U58" s="5"/>
      <c r="V58" s="5"/>
      <c r="W58" s="5"/>
      <c r="X58" s="5"/>
      <c r="Y58" s="5"/>
      <c r="Z58" s="5"/>
      <c r="AA58" s="5"/>
      <c r="AB58" s="5"/>
      <c r="AC58" s="172"/>
      <c r="AD58" s="172"/>
      <c r="AE58" s="172"/>
      <c r="AF58" s="172"/>
      <c r="AG58" s="172"/>
      <c r="AH58" s="165"/>
      <c r="AI58" s="5"/>
      <c r="AJ58" s="5"/>
      <c r="AK58" s="5"/>
      <c r="AL58" s="5"/>
      <c r="AM58" s="5"/>
    </row>
    <row r="59" spans="1:39" ht="12.75" customHeight="1">
      <c r="A59" s="5">
        <f t="shared" si="7"/>
        <v>39</v>
      </c>
      <c r="B59" s="167">
        <f t="shared" si="8"/>
        <v>39003.790426567277</v>
      </c>
      <c r="C59" s="167">
        <f t="shared" si="9"/>
        <v>62707.849144204018</v>
      </c>
      <c r="D59" s="167">
        <f t="shared" si="6"/>
        <v>130.01263475522427</v>
      </c>
      <c r="E59" s="167">
        <f t="shared" si="10"/>
        <v>9116.5868713347281</v>
      </c>
      <c r="F59" s="167">
        <f t="shared" si="11"/>
        <v>71824.43601553874</v>
      </c>
      <c r="G59" s="167"/>
      <c r="H59" s="5"/>
      <c r="I59" s="5"/>
      <c r="J59" s="5"/>
      <c r="K59" s="5"/>
      <c r="L59" s="5"/>
      <c r="M59" s="5"/>
      <c r="N59" s="172"/>
      <c r="O59" s="172"/>
      <c r="P59" s="172"/>
      <c r="Q59" s="172"/>
      <c r="R59" s="172"/>
      <c r="S59" s="165"/>
      <c r="T59" s="5"/>
      <c r="U59" s="5"/>
      <c r="V59" s="5"/>
      <c r="W59" s="5"/>
      <c r="X59" s="5"/>
      <c r="Y59" s="5"/>
      <c r="Z59" s="5"/>
      <c r="AA59" s="5"/>
      <c r="AB59" s="5"/>
      <c r="AC59" s="172"/>
      <c r="AD59" s="172"/>
      <c r="AE59" s="172"/>
      <c r="AF59" s="172"/>
      <c r="AG59" s="172"/>
      <c r="AH59" s="165"/>
      <c r="AI59" s="5"/>
      <c r="AJ59" s="5"/>
      <c r="AK59" s="5"/>
      <c r="AL59" s="5"/>
      <c r="AM59" s="5"/>
    </row>
    <row r="60" spans="1:39" ht="12.75" customHeight="1">
      <c r="A60" s="5">
        <f t="shared" si="7"/>
        <v>40</v>
      </c>
      <c r="B60" s="167">
        <f t="shared" si="8"/>
        <v>37292.150855795866</v>
      </c>
      <c r="C60" s="167">
        <f t="shared" si="9"/>
        <v>64425.194180211329</v>
      </c>
      <c r="D60" s="167">
        <f t="shared" si="6"/>
        <v>124.30716951931956</v>
      </c>
      <c r="E60" s="167">
        <f t="shared" si="10"/>
        <v>9240.8940408540475</v>
      </c>
      <c r="F60" s="167">
        <f t="shared" si="11"/>
        <v>73666.08822106538</v>
      </c>
      <c r="G60" s="5"/>
      <c r="H60" s="5"/>
      <c r="I60" s="5"/>
      <c r="J60" s="5"/>
      <c r="K60" s="5"/>
      <c r="L60" s="5"/>
      <c r="M60" s="5"/>
      <c r="N60" s="172"/>
      <c r="O60" s="172"/>
      <c r="P60" s="172"/>
      <c r="Q60" s="172"/>
      <c r="R60" s="172"/>
      <c r="S60" s="165"/>
      <c r="T60" s="5"/>
      <c r="U60" s="5"/>
      <c r="V60" s="5"/>
      <c r="W60" s="5"/>
      <c r="X60" s="5"/>
      <c r="Y60" s="5"/>
      <c r="Z60" s="5"/>
      <c r="AA60" s="5"/>
      <c r="AB60" s="5"/>
      <c r="AC60" s="172"/>
      <c r="AD60" s="172"/>
      <c r="AE60" s="172"/>
      <c r="AF60" s="172"/>
      <c r="AG60" s="172"/>
      <c r="AH60" s="165"/>
      <c r="AI60" s="5"/>
      <c r="AJ60" s="5"/>
      <c r="AK60" s="5"/>
      <c r="AL60" s="5"/>
      <c r="AM60" s="5"/>
    </row>
    <row r="61" spans="1:39" ht="12.75" customHeight="1">
      <c r="A61" s="173">
        <f t="shared" si="7"/>
        <v>41</v>
      </c>
      <c r="B61" s="174">
        <f t="shared" si="8"/>
        <v>35574.805819788555</v>
      </c>
      <c r="C61" s="174">
        <f t="shared" si="9"/>
        <v>66148.26369967201</v>
      </c>
      <c r="D61" s="174">
        <f t="shared" si="6"/>
        <v>118.58268606596185</v>
      </c>
      <c r="E61" s="174">
        <f t="shared" si="10"/>
        <v>9359.4767269200092</v>
      </c>
      <c r="F61" s="174">
        <f t="shared" si="11"/>
        <v>75507.74042659202</v>
      </c>
      <c r="G61" s="174"/>
      <c r="H61" s="173"/>
      <c r="I61" s="173"/>
      <c r="J61" s="173"/>
      <c r="K61" s="173"/>
      <c r="L61" s="173"/>
      <c r="M61" s="173"/>
      <c r="N61" s="175"/>
      <c r="O61" s="175"/>
      <c r="P61" s="175"/>
      <c r="Q61" s="175"/>
      <c r="R61" s="175"/>
      <c r="S61" s="176"/>
      <c r="T61" s="173"/>
      <c r="U61" s="173"/>
      <c r="V61" s="173"/>
      <c r="W61" s="173"/>
      <c r="X61" s="173"/>
      <c r="Y61" s="173"/>
      <c r="Z61" s="173"/>
      <c r="AA61" s="173"/>
      <c r="AB61" s="173"/>
      <c r="AC61" s="175"/>
      <c r="AD61" s="175"/>
      <c r="AE61" s="175"/>
      <c r="AF61" s="175"/>
      <c r="AG61" s="175"/>
      <c r="AH61" s="176"/>
      <c r="AI61" s="173"/>
      <c r="AJ61" s="173"/>
      <c r="AK61" s="173"/>
      <c r="AL61" s="173"/>
      <c r="AM61" s="173"/>
    </row>
    <row r="62" spans="1:39" ht="12.75" customHeight="1">
      <c r="A62" s="177">
        <f t="shared" si="7"/>
        <v>42</v>
      </c>
      <c r="B62" s="178">
        <f t="shared" si="8"/>
        <v>33851.736300327888</v>
      </c>
      <c r="C62" s="178">
        <f t="shared" si="9"/>
        <v>67877.076784197561</v>
      </c>
      <c r="D62" s="178">
        <f t="shared" si="6"/>
        <v>112.83912100109296</v>
      </c>
      <c r="E62" s="178">
        <f t="shared" si="10"/>
        <v>9472.3158479211015</v>
      </c>
      <c r="F62" s="178">
        <f t="shared" si="11"/>
        <v>77349.392632118659</v>
      </c>
      <c r="G62" s="178">
        <f>SUM(D51:D62)</f>
        <v>1728.9780056611899</v>
      </c>
      <c r="H62" s="178">
        <f>C62-C50</f>
        <v>20370.848460658424</v>
      </c>
      <c r="I62" s="178">
        <f>(G62+H62)/12</f>
        <v>1841.6522055266344</v>
      </c>
      <c r="J62" s="179"/>
      <c r="K62" s="179"/>
      <c r="L62" s="179"/>
      <c r="M62" s="179"/>
      <c r="N62" s="180"/>
      <c r="O62" s="180"/>
      <c r="P62" s="180"/>
      <c r="Q62" s="180"/>
      <c r="R62" s="180"/>
      <c r="S62" s="181"/>
      <c r="T62" s="179"/>
      <c r="U62" s="179"/>
      <c r="V62" s="179"/>
      <c r="W62" s="179"/>
      <c r="X62" s="179"/>
      <c r="Y62" s="179"/>
      <c r="Z62" s="179"/>
      <c r="AA62" s="179"/>
      <c r="AB62" s="179"/>
      <c r="AC62" s="180"/>
      <c r="AD62" s="180"/>
      <c r="AE62" s="180"/>
      <c r="AF62" s="180"/>
      <c r="AG62" s="180"/>
      <c r="AH62" s="181"/>
      <c r="AI62" s="179"/>
      <c r="AJ62" s="179"/>
      <c r="AK62" s="179"/>
      <c r="AL62" s="179"/>
      <c r="AM62" s="182"/>
    </row>
    <row r="63" spans="1:39" ht="12.75" customHeight="1">
      <c r="A63" s="183">
        <f t="shared" si="7"/>
        <v>43</v>
      </c>
      <c r="B63" s="184">
        <f t="shared" si="8"/>
        <v>32122.923215802344</v>
      </c>
      <c r="C63" s="184">
        <f t="shared" si="9"/>
        <v>69611.652579004862</v>
      </c>
      <c r="D63" s="184">
        <f t="shared" si="6"/>
        <v>107.07641071934115</v>
      </c>
      <c r="E63" s="184">
        <f t="shared" si="10"/>
        <v>9579.3922586404424</v>
      </c>
      <c r="F63" s="184">
        <f t="shared" si="11"/>
        <v>79191.044837645299</v>
      </c>
      <c r="G63" s="183"/>
      <c r="H63" s="183"/>
      <c r="I63" s="183"/>
      <c r="J63" s="183"/>
      <c r="K63" s="183"/>
      <c r="L63" s="183"/>
      <c r="M63" s="183"/>
      <c r="N63" s="186"/>
      <c r="O63" s="186"/>
      <c r="P63" s="186"/>
      <c r="Q63" s="186"/>
      <c r="R63" s="186"/>
      <c r="S63" s="187"/>
      <c r="T63" s="183"/>
      <c r="U63" s="183"/>
      <c r="V63" s="183"/>
      <c r="W63" s="183"/>
      <c r="X63" s="183"/>
      <c r="Y63" s="183"/>
      <c r="Z63" s="183"/>
      <c r="AA63" s="183"/>
      <c r="AB63" s="183"/>
      <c r="AC63" s="186"/>
      <c r="AD63" s="186"/>
      <c r="AE63" s="186"/>
      <c r="AF63" s="186"/>
      <c r="AG63" s="186"/>
      <c r="AH63" s="187"/>
      <c r="AI63" s="183"/>
      <c r="AJ63" s="183"/>
      <c r="AK63" s="183"/>
      <c r="AL63" s="183"/>
      <c r="AM63" s="183"/>
    </row>
    <row r="64" spans="1:39" ht="12.75" customHeight="1">
      <c r="A64" s="5">
        <f t="shared" si="7"/>
        <v>44</v>
      </c>
      <c r="B64" s="167">
        <f t="shared" si="8"/>
        <v>30388.347420995051</v>
      </c>
      <c r="C64" s="167">
        <f t="shared" si="9"/>
        <v>71352.010293128187</v>
      </c>
      <c r="D64" s="167">
        <f t="shared" si="6"/>
        <v>101.29449140331684</v>
      </c>
      <c r="E64" s="167">
        <f t="shared" si="10"/>
        <v>9680.6867500437584</v>
      </c>
      <c r="F64" s="167">
        <f t="shared" si="11"/>
        <v>81032.697043171938</v>
      </c>
      <c r="G64" s="5"/>
      <c r="H64" s="5"/>
      <c r="I64" s="5"/>
      <c r="J64" s="5"/>
      <c r="K64" s="5"/>
      <c r="L64" s="5"/>
      <c r="M64" s="5"/>
      <c r="N64" s="172"/>
      <c r="O64" s="172"/>
      <c r="P64" s="172"/>
      <c r="Q64" s="172"/>
      <c r="R64" s="172"/>
      <c r="S64" s="165"/>
      <c r="T64" s="5"/>
      <c r="U64" s="5"/>
      <c r="V64" s="5"/>
      <c r="W64" s="5"/>
      <c r="X64" s="5"/>
      <c r="Y64" s="5"/>
      <c r="Z64" s="5"/>
      <c r="AA64" s="5"/>
      <c r="AB64" s="5"/>
      <c r="AC64" s="172"/>
      <c r="AD64" s="172"/>
      <c r="AE64" s="172"/>
      <c r="AF64" s="172"/>
      <c r="AG64" s="172"/>
      <c r="AH64" s="165"/>
      <c r="AI64" s="5"/>
      <c r="AJ64" s="5"/>
      <c r="AK64" s="5"/>
      <c r="AL64" s="5"/>
      <c r="AM64" s="5"/>
    </row>
    <row r="65" spans="1:39" ht="12.75" customHeight="1">
      <c r="A65" s="5">
        <f t="shared" si="7"/>
        <v>45</v>
      </c>
      <c r="B65" s="167">
        <f t="shared" si="8"/>
        <v>28647.989706871733</v>
      </c>
      <c r="C65" s="167">
        <f t="shared" si="9"/>
        <v>73098.169199631928</v>
      </c>
      <c r="D65" s="167">
        <f t="shared" si="6"/>
        <v>95.493299022905788</v>
      </c>
      <c r="E65" s="167">
        <f t="shared" si="10"/>
        <v>9776.1800490666647</v>
      </c>
      <c r="F65" s="167">
        <f t="shared" si="11"/>
        <v>82874.349248698592</v>
      </c>
      <c r="G65" s="5"/>
      <c r="H65" s="5"/>
      <c r="I65" s="5"/>
      <c r="J65" s="5"/>
      <c r="K65" s="5"/>
      <c r="L65" s="5"/>
      <c r="M65" s="5"/>
      <c r="N65" s="172"/>
      <c r="O65" s="172"/>
      <c r="P65" s="172"/>
      <c r="Q65" s="172"/>
      <c r="R65" s="172"/>
      <c r="S65" s="165"/>
      <c r="T65" s="5"/>
      <c r="U65" s="5"/>
      <c r="V65" s="5"/>
      <c r="W65" s="5"/>
      <c r="X65" s="5"/>
      <c r="Y65" s="5"/>
      <c r="Z65" s="5"/>
      <c r="AA65" s="5"/>
      <c r="AB65" s="5"/>
      <c r="AC65" s="172"/>
      <c r="AD65" s="172"/>
      <c r="AE65" s="172"/>
      <c r="AF65" s="172"/>
      <c r="AG65" s="172"/>
      <c r="AH65" s="165"/>
      <c r="AI65" s="5"/>
      <c r="AJ65" s="5"/>
      <c r="AK65" s="5"/>
      <c r="AL65" s="5"/>
      <c r="AM65" s="5"/>
    </row>
    <row r="66" spans="1:39" ht="12.75" customHeight="1">
      <c r="A66" s="5">
        <f t="shared" si="7"/>
        <v>46</v>
      </c>
      <c r="B66" s="167">
        <f t="shared" si="8"/>
        <v>26901.830800368003</v>
      </c>
      <c r="C66" s="167">
        <f t="shared" si="9"/>
        <v>74850.148635824007</v>
      </c>
      <c r="D66" s="167">
        <f t="shared" si="6"/>
        <v>89.672769334560016</v>
      </c>
      <c r="E66" s="167">
        <f t="shared" si="10"/>
        <v>9865.8528184012248</v>
      </c>
      <c r="F66" s="167">
        <f t="shared" si="11"/>
        <v>84716.001454225232</v>
      </c>
      <c r="G66" s="5"/>
      <c r="H66" s="5"/>
      <c r="I66" s="5"/>
      <c r="J66" s="5"/>
      <c r="K66" s="5"/>
      <c r="L66" s="5"/>
      <c r="M66" s="5"/>
      <c r="N66" s="172"/>
      <c r="O66" s="172"/>
      <c r="P66" s="172"/>
      <c r="Q66" s="172"/>
      <c r="R66" s="172"/>
      <c r="S66" s="165"/>
      <c r="T66" s="5"/>
      <c r="U66" s="5"/>
      <c r="V66" s="5"/>
      <c r="W66" s="5"/>
      <c r="X66" s="5"/>
      <c r="Y66" s="5"/>
      <c r="Z66" s="5"/>
      <c r="AA66" s="5"/>
      <c r="AB66" s="5"/>
      <c r="AC66" s="172"/>
      <c r="AD66" s="172"/>
      <c r="AE66" s="172"/>
      <c r="AF66" s="172"/>
      <c r="AG66" s="172"/>
      <c r="AH66" s="165"/>
      <c r="AI66" s="5"/>
      <c r="AJ66" s="5"/>
      <c r="AK66" s="5"/>
      <c r="AL66" s="5"/>
      <c r="AM66" s="5"/>
    </row>
    <row r="67" spans="1:39" ht="12.75" customHeight="1">
      <c r="A67" s="173">
        <f t="shared" si="7"/>
        <v>47</v>
      </c>
      <c r="B67" s="174">
        <f t="shared" si="8"/>
        <v>25149.851364175927</v>
      </c>
      <c r="C67" s="174">
        <f t="shared" si="9"/>
        <v>76607.968003470058</v>
      </c>
      <c r="D67" s="174">
        <f t="shared" si="6"/>
        <v>83.832837880586425</v>
      </c>
      <c r="E67" s="174">
        <f t="shared" si="10"/>
        <v>9949.685656281812</v>
      </c>
      <c r="F67" s="174">
        <f t="shared" si="11"/>
        <v>86557.653659751872</v>
      </c>
      <c r="G67" s="173"/>
      <c r="H67" s="173"/>
      <c r="I67" s="173"/>
      <c r="J67" s="173"/>
      <c r="K67" s="173"/>
      <c r="L67" s="173"/>
      <c r="M67" s="173"/>
      <c r="N67" s="175"/>
      <c r="O67" s="175"/>
      <c r="P67" s="175"/>
      <c r="Q67" s="175"/>
      <c r="R67" s="175"/>
      <c r="S67" s="176"/>
      <c r="T67" s="173"/>
      <c r="U67" s="173"/>
      <c r="V67" s="173"/>
      <c r="W67" s="173"/>
      <c r="X67" s="173"/>
      <c r="Y67" s="173"/>
      <c r="Z67" s="173"/>
      <c r="AA67" s="173"/>
      <c r="AB67" s="173"/>
      <c r="AC67" s="175"/>
      <c r="AD67" s="175"/>
      <c r="AE67" s="175"/>
      <c r="AF67" s="175"/>
      <c r="AG67" s="175"/>
      <c r="AH67" s="176"/>
      <c r="AI67" s="173"/>
      <c r="AJ67" s="173"/>
      <c r="AK67" s="173"/>
      <c r="AL67" s="173"/>
      <c r="AM67" s="173"/>
    </row>
    <row r="68" spans="1:39" ht="12.75" customHeight="1">
      <c r="A68" s="177">
        <f t="shared" si="7"/>
        <v>48</v>
      </c>
      <c r="B68" s="178">
        <f t="shared" si="8"/>
        <v>23392.031996529877</v>
      </c>
      <c r="C68" s="178">
        <f t="shared" si="9"/>
        <v>78371.646769008265</v>
      </c>
      <c r="D68" s="178">
        <f t="shared" si="6"/>
        <v>77.973439988432929</v>
      </c>
      <c r="E68" s="178">
        <f t="shared" si="10"/>
        <v>10027.659096270245</v>
      </c>
      <c r="F68" s="178">
        <f t="shared" si="11"/>
        <v>88399.305865278511</v>
      </c>
      <c r="G68" s="178">
        <f>E68-E56</f>
        <v>1318.1507677464142</v>
      </c>
      <c r="H68" s="178">
        <f>C68-C56</f>
        <v>20781.67569857325</v>
      </c>
      <c r="I68" s="178">
        <f>(G68+H68)/12</f>
        <v>1841.6522055266387</v>
      </c>
      <c r="J68" s="179"/>
      <c r="K68" s="179"/>
      <c r="L68" s="179"/>
      <c r="M68" s="179"/>
      <c r="N68" s="180"/>
      <c r="O68" s="180"/>
      <c r="P68" s="180"/>
      <c r="Q68" s="180"/>
      <c r="R68" s="180"/>
      <c r="S68" s="181"/>
      <c r="T68" s="179"/>
      <c r="U68" s="179"/>
      <c r="V68" s="179"/>
      <c r="W68" s="179"/>
      <c r="X68" s="179"/>
      <c r="Y68" s="179"/>
      <c r="Z68" s="179"/>
      <c r="AA68" s="179"/>
      <c r="AB68" s="179"/>
      <c r="AC68" s="180"/>
      <c r="AD68" s="180"/>
      <c r="AE68" s="180"/>
      <c r="AF68" s="180"/>
      <c r="AG68" s="180"/>
      <c r="AH68" s="181"/>
      <c r="AI68" s="179"/>
      <c r="AJ68" s="179"/>
      <c r="AK68" s="179"/>
      <c r="AL68" s="179"/>
      <c r="AM68" s="182"/>
    </row>
    <row r="69" spans="1:39" ht="12.75" customHeight="1">
      <c r="A69" s="183">
        <f t="shared" si="7"/>
        <v>49</v>
      </c>
      <c r="B69" s="184">
        <f t="shared" si="8"/>
        <v>21628.353230991674</v>
      </c>
      <c r="C69" s="184">
        <f t="shared" si="9"/>
        <v>80141.204463764938</v>
      </c>
      <c r="D69" s="184">
        <f t="shared" si="6"/>
        <v>72.094510769972246</v>
      </c>
      <c r="E69" s="184">
        <f t="shared" si="10"/>
        <v>10099.753607040217</v>
      </c>
      <c r="F69" s="184">
        <f t="shared" si="11"/>
        <v>90240.958070805151</v>
      </c>
      <c r="G69" s="183"/>
      <c r="H69" s="183"/>
      <c r="I69" s="183"/>
      <c r="J69" s="183"/>
      <c r="K69" s="183"/>
      <c r="L69" s="183"/>
      <c r="M69" s="183"/>
      <c r="N69" s="186"/>
      <c r="O69" s="186"/>
      <c r="P69" s="186"/>
      <c r="Q69" s="186"/>
      <c r="R69" s="186"/>
      <c r="S69" s="187"/>
      <c r="T69" s="183"/>
      <c r="U69" s="183"/>
      <c r="V69" s="183"/>
      <c r="W69" s="183"/>
      <c r="X69" s="183"/>
      <c r="Y69" s="183"/>
      <c r="Z69" s="183"/>
      <c r="AA69" s="183"/>
      <c r="AB69" s="183"/>
      <c r="AC69" s="186"/>
      <c r="AD69" s="186"/>
      <c r="AE69" s="186"/>
      <c r="AF69" s="186"/>
      <c r="AG69" s="186"/>
      <c r="AH69" s="187"/>
      <c r="AI69" s="183"/>
      <c r="AJ69" s="183"/>
      <c r="AK69" s="183"/>
      <c r="AL69" s="183"/>
      <c r="AM69" s="183"/>
    </row>
    <row r="70" spans="1:39" ht="12.75" customHeight="1">
      <c r="A70" s="5">
        <f t="shared" si="7"/>
        <v>50</v>
      </c>
      <c r="B70" s="167">
        <f t="shared" si="8"/>
        <v>19858.795536235011</v>
      </c>
      <c r="C70" s="167">
        <f t="shared" si="9"/>
        <v>81916.660684170798</v>
      </c>
      <c r="D70" s="167">
        <f t="shared" si="6"/>
        <v>66.195985120783376</v>
      </c>
      <c r="E70" s="167">
        <f t="shared" si="10"/>
        <v>10165.949592161</v>
      </c>
      <c r="F70" s="167">
        <f t="shared" si="11"/>
        <v>92082.610276331805</v>
      </c>
      <c r="G70" s="167"/>
      <c r="H70" s="5"/>
      <c r="I70" s="5"/>
      <c r="J70" s="5"/>
      <c r="K70" s="5"/>
      <c r="L70" s="5"/>
      <c r="M70" s="5"/>
      <c r="N70" s="172"/>
      <c r="O70" s="172"/>
      <c r="P70" s="172"/>
      <c r="Q70" s="172"/>
      <c r="R70" s="172"/>
      <c r="S70" s="165"/>
      <c r="T70" s="5"/>
      <c r="U70" s="5"/>
      <c r="V70" s="5"/>
      <c r="W70" s="5"/>
      <c r="X70" s="5"/>
      <c r="Y70" s="5"/>
      <c r="Z70" s="5"/>
      <c r="AA70" s="5"/>
      <c r="AB70" s="5"/>
      <c r="AC70" s="172"/>
      <c r="AD70" s="172"/>
      <c r="AE70" s="172"/>
      <c r="AF70" s="172"/>
      <c r="AG70" s="172"/>
      <c r="AH70" s="165"/>
      <c r="AI70" s="5"/>
      <c r="AJ70" s="5"/>
      <c r="AK70" s="5"/>
      <c r="AL70" s="5"/>
      <c r="AM70" s="5"/>
    </row>
    <row r="71" spans="1:39" ht="12.75" customHeight="1">
      <c r="A71" s="5">
        <f t="shared" si="7"/>
        <v>51</v>
      </c>
      <c r="B71" s="167">
        <f t="shared" si="8"/>
        <v>18083.339315829158</v>
      </c>
      <c r="C71" s="167">
        <f t="shared" si="9"/>
        <v>83698.035091978003</v>
      </c>
      <c r="D71" s="167">
        <f t="shared" si="6"/>
        <v>60.277797719430531</v>
      </c>
      <c r="E71" s="167">
        <f t="shared" si="10"/>
        <v>10226.227389880431</v>
      </c>
      <c r="F71" s="167">
        <f t="shared" si="11"/>
        <v>93924.26248185843</v>
      </c>
      <c r="G71" s="5"/>
      <c r="H71" s="5"/>
      <c r="I71" s="5"/>
      <c r="J71" s="5"/>
      <c r="K71" s="5"/>
      <c r="L71" s="5"/>
      <c r="M71" s="5"/>
      <c r="N71" s="172"/>
      <c r="O71" s="172"/>
      <c r="P71" s="172"/>
      <c r="Q71" s="172"/>
      <c r="R71" s="172"/>
      <c r="S71" s="165"/>
      <c r="T71" s="5"/>
      <c r="U71" s="5"/>
      <c r="V71" s="5"/>
      <c r="W71" s="5"/>
      <c r="X71" s="5"/>
      <c r="Y71" s="5"/>
      <c r="Z71" s="5"/>
      <c r="AA71" s="5"/>
      <c r="AB71" s="5"/>
      <c r="AC71" s="172"/>
      <c r="AD71" s="172"/>
      <c r="AE71" s="172"/>
      <c r="AF71" s="172"/>
      <c r="AG71" s="172"/>
      <c r="AH71" s="165"/>
      <c r="AI71" s="5"/>
      <c r="AJ71" s="5"/>
      <c r="AK71" s="5"/>
      <c r="AL71" s="5"/>
      <c r="AM71" s="5"/>
    </row>
    <row r="72" spans="1:39" ht="12.75" customHeight="1">
      <c r="A72" s="5">
        <f t="shared" si="7"/>
        <v>52</v>
      </c>
      <c r="B72" s="167">
        <f t="shared" si="8"/>
        <v>16301.964908021953</v>
      </c>
      <c r="C72" s="167">
        <f t="shared" si="9"/>
        <v>85485.347414477903</v>
      </c>
      <c r="D72" s="167">
        <f t="shared" si="6"/>
        <v>54.339883026739848</v>
      </c>
      <c r="E72" s="167">
        <f t="shared" si="10"/>
        <v>10280.56727290717</v>
      </c>
      <c r="F72" s="167">
        <f t="shared" si="11"/>
        <v>95765.91468738507</v>
      </c>
      <c r="G72" s="5"/>
      <c r="H72" s="5"/>
      <c r="I72" s="5"/>
      <c r="J72" s="5"/>
      <c r="K72" s="5"/>
      <c r="L72" s="5"/>
      <c r="M72" s="5"/>
      <c r="N72" s="172"/>
      <c r="O72" s="172"/>
      <c r="P72" s="172"/>
      <c r="Q72" s="172"/>
      <c r="R72" s="172"/>
      <c r="S72" s="165"/>
      <c r="T72" s="5"/>
      <c r="U72" s="5"/>
      <c r="V72" s="5"/>
      <c r="W72" s="5"/>
      <c r="X72" s="5"/>
      <c r="Y72" s="5"/>
      <c r="Z72" s="5"/>
      <c r="AA72" s="5"/>
      <c r="AB72" s="5"/>
      <c r="AC72" s="172"/>
      <c r="AD72" s="172"/>
      <c r="AE72" s="172"/>
      <c r="AF72" s="172"/>
      <c r="AG72" s="172"/>
      <c r="AH72" s="165"/>
      <c r="AI72" s="5"/>
      <c r="AJ72" s="5"/>
      <c r="AK72" s="5"/>
      <c r="AL72" s="5"/>
      <c r="AM72" s="5"/>
    </row>
    <row r="73" spans="1:39" ht="12.75" customHeight="1">
      <c r="A73" s="5">
        <f t="shared" si="7"/>
        <v>53</v>
      </c>
      <c r="B73" s="167">
        <f t="shared" si="8"/>
        <v>14514.652585522057</v>
      </c>
      <c r="C73" s="167">
        <f t="shared" si="9"/>
        <v>87278.617444719464</v>
      </c>
      <c r="D73" s="167">
        <f t="shared" si="6"/>
        <v>48.382175285073529</v>
      </c>
      <c r="E73" s="167">
        <f t="shared" si="10"/>
        <v>10328.949448192243</v>
      </c>
      <c r="F73" s="167">
        <f t="shared" si="11"/>
        <v>97607.566892911709</v>
      </c>
      <c r="G73" s="174"/>
      <c r="H73" s="174"/>
      <c r="I73" s="174"/>
      <c r="J73" s="5"/>
      <c r="K73" s="5"/>
      <c r="L73" s="5"/>
      <c r="M73" s="5"/>
      <c r="N73" s="172"/>
      <c r="O73" s="172"/>
      <c r="P73" s="172"/>
      <c r="Q73" s="172"/>
      <c r="R73" s="172"/>
      <c r="S73" s="165"/>
      <c r="T73" s="5"/>
      <c r="U73" s="5"/>
      <c r="V73" s="5"/>
      <c r="W73" s="5"/>
      <c r="X73" s="5"/>
      <c r="Y73" s="5"/>
      <c r="Z73" s="5"/>
      <c r="AA73" s="5"/>
      <c r="AB73" s="5"/>
      <c r="AC73" s="172"/>
      <c r="AD73" s="172"/>
      <c r="AE73" s="172"/>
      <c r="AF73" s="172"/>
      <c r="AG73" s="172"/>
      <c r="AH73" s="165"/>
      <c r="AI73" s="5"/>
      <c r="AJ73" s="5"/>
      <c r="AK73" s="5"/>
      <c r="AL73" s="5"/>
      <c r="AM73" s="5"/>
    </row>
    <row r="74" spans="1:39" ht="12.75" customHeight="1">
      <c r="A74" s="5">
        <f t="shared" si="7"/>
        <v>54</v>
      </c>
      <c r="B74" s="167">
        <f t="shared" si="8"/>
        <v>12721.382555280494</v>
      </c>
      <c r="C74" s="167">
        <f t="shared" si="9"/>
        <v>89077.865041728495</v>
      </c>
      <c r="D74" s="167">
        <f t="shared" si="6"/>
        <v>42.404608517601652</v>
      </c>
      <c r="E74" s="167">
        <f t="shared" si="10"/>
        <v>10371.354056709844</v>
      </c>
      <c r="F74" s="192">
        <f t="shared" si="11"/>
        <v>99449.219098438334</v>
      </c>
      <c r="G74" s="193">
        <f>SUM(D63:D74)</f>
        <v>899.03820878874421</v>
      </c>
      <c r="H74" s="193">
        <f>C74-C62</f>
        <v>21200.788257530934</v>
      </c>
      <c r="I74" s="193">
        <f>(G74+H74)/12</f>
        <v>1841.6522055266398</v>
      </c>
      <c r="J74" s="4"/>
      <c r="K74" s="5"/>
      <c r="L74" s="5"/>
      <c r="M74" s="5"/>
      <c r="N74" s="172"/>
      <c r="O74" s="172"/>
      <c r="P74" s="172"/>
      <c r="Q74" s="172"/>
      <c r="R74" s="172"/>
      <c r="S74" s="165"/>
      <c r="T74" s="5"/>
      <c r="U74" s="5"/>
      <c r="V74" s="5"/>
      <c r="W74" s="5"/>
      <c r="X74" s="5"/>
      <c r="Y74" s="5"/>
      <c r="Z74" s="5"/>
      <c r="AA74" s="5"/>
      <c r="AB74" s="5"/>
      <c r="AC74" s="172"/>
      <c r="AD74" s="172"/>
      <c r="AE74" s="172"/>
      <c r="AF74" s="172"/>
      <c r="AG74" s="172"/>
      <c r="AH74" s="165"/>
      <c r="AI74" s="5"/>
      <c r="AJ74" s="5"/>
      <c r="AK74" s="5"/>
      <c r="AL74" s="5"/>
      <c r="AM74" s="5"/>
    </row>
    <row r="75" spans="1:39" ht="12.75" customHeight="1">
      <c r="A75" s="5">
        <f t="shared" si="7"/>
        <v>55</v>
      </c>
      <c r="B75" s="167">
        <f t="shared" si="8"/>
        <v>10922.134958271459</v>
      </c>
      <c r="C75" s="167">
        <f t="shared" si="9"/>
        <v>90883.110130727568</v>
      </c>
      <c r="D75" s="167">
        <f t="shared" si="6"/>
        <v>36.407116527571532</v>
      </c>
      <c r="E75" s="167">
        <f t="shared" si="10"/>
        <v>10407.761173237415</v>
      </c>
      <c r="F75" s="167">
        <f t="shared" si="11"/>
        <v>101290.87130396499</v>
      </c>
      <c r="G75" s="183"/>
      <c r="H75" s="183"/>
      <c r="I75" s="183"/>
      <c r="J75" s="5"/>
      <c r="K75" s="5"/>
      <c r="L75" s="5"/>
      <c r="M75" s="5"/>
      <c r="N75" s="172"/>
      <c r="O75" s="172"/>
      <c r="P75" s="172"/>
      <c r="Q75" s="172"/>
      <c r="R75" s="172"/>
      <c r="S75" s="165"/>
      <c r="T75" s="5"/>
      <c r="U75" s="5"/>
      <c r="V75" s="5"/>
      <c r="W75" s="5"/>
      <c r="X75" s="5"/>
      <c r="Y75" s="5"/>
      <c r="Z75" s="5"/>
      <c r="AA75" s="5"/>
      <c r="AB75" s="5"/>
      <c r="AC75" s="172"/>
      <c r="AD75" s="172"/>
      <c r="AE75" s="172"/>
      <c r="AF75" s="172"/>
      <c r="AG75" s="172"/>
      <c r="AH75" s="165"/>
      <c r="AI75" s="5"/>
      <c r="AJ75" s="5"/>
      <c r="AK75" s="5"/>
      <c r="AL75" s="5"/>
      <c r="AM75" s="5"/>
    </row>
    <row r="76" spans="1:39" ht="12.75" customHeight="1">
      <c r="A76" s="5">
        <f t="shared" si="7"/>
        <v>56</v>
      </c>
      <c r="B76" s="167">
        <f t="shared" si="8"/>
        <v>9116.8898692723942</v>
      </c>
      <c r="C76" s="167">
        <f t="shared" si="9"/>
        <v>92694.372703356639</v>
      </c>
      <c r="D76" s="167">
        <f t="shared" si="6"/>
        <v>30.38963289757465</v>
      </c>
      <c r="E76" s="167">
        <f t="shared" si="10"/>
        <v>10438.15080613499</v>
      </c>
      <c r="F76" s="167">
        <f t="shared" si="11"/>
        <v>103132.52350949163</v>
      </c>
      <c r="G76" s="5"/>
      <c r="H76" s="5"/>
      <c r="I76" s="5"/>
      <c r="J76" s="5"/>
      <c r="K76" s="5"/>
      <c r="L76" s="5"/>
      <c r="M76" s="5"/>
      <c r="N76" s="172"/>
      <c r="O76" s="172"/>
      <c r="P76" s="172"/>
      <c r="Q76" s="172"/>
      <c r="R76" s="172"/>
      <c r="S76" s="165"/>
      <c r="T76" s="5"/>
      <c r="U76" s="5"/>
      <c r="V76" s="5"/>
      <c r="W76" s="5"/>
      <c r="X76" s="5"/>
      <c r="Y76" s="5"/>
      <c r="Z76" s="5"/>
      <c r="AA76" s="5"/>
      <c r="AB76" s="5"/>
      <c r="AC76" s="172"/>
      <c r="AD76" s="172"/>
      <c r="AE76" s="172"/>
      <c r="AF76" s="172"/>
      <c r="AG76" s="172"/>
      <c r="AH76" s="165"/>
      <c r="AI76" s="5"/>
      <c r="AJ76" s="5"/>
      <c r="AK76" s="5"/>
      <c r="AL76" s="5"/>
      <c r="AM76" s="5"/>
    </row>
    <row r="77" spans="1:39" ht="12.75" customHeight="1">
      <c r="A77" s="5">
        <f t="shared" si="7"/>
        <v>57</v>
      </c>
      <c r="B77" s="167">
        <f t="shared" si="8"/>
        <v>7305.6272966433335</v>
      </c>
      <c r="C77" s="167">
        <f t="shared" si="9"/>
        <v>94511.672817894461</v>
      </c>
      <c r="D77" s="167">
        <f t="shared" si="6"/>
        <v>24.352090988811113</v>
      </c>
      <c r="E77" s="167">
        <f t="shared" si="10"/>
        <v>10462.502897123801</v>
      </c>
      <c r="F77" s="167">
        <f t="shared" si="11"/>
        <v>104974.17571501827</v>
      </c>
      <c r="G77" s="5"/>
      <c r="H77" s="5"/>
      <c r="I77" s="5"/>
      <c r="J77" s="5"/>
      <c r="K77" s="5"/>
      <c r="L77" s="5"/>
      <c r="M77" s="5"/>
      <c r="N77" s="172"/>
      <c r="O77" s="172"/>
      <c r="P77" s="172"/>
      <c r="Q77" s="172"/>
      <c r="R77" s="172"/>
      <c r="S77" s="165"/>
      <c r="T77" s="5"/>
      <c r="U77" s="5"/>
      <c r="V77" s="5"/>
      <c r="W77" s="5"/>
      <c r="X77" s="5"/>
      <c r="Y77" s="5"/>
      <c r="Z77" s="5"/>
      <c r="AA77" s="5"/>
      <c r="AB77" s="5"/>
      <c r="AC77" s="172"/>
      <c r="AD77" s="172"/>
      <c r="AE77" s="172"/>
      <c r="AF77" s="172"/>
      <c r="AG77" s="172"/>
      <c r="AH77" s="165"/>
      <c r="AI77" s="5"/>
      <c r="AJ77" s="5"/>
      <c r="AK77" s="5"/>
      <c r="AL77" s="5"/>
      <c r="AM77" s="5"/>
    </row>
    <row r="78" spans="1:39" ht="12.75" customHeight="1">
      <c r="A78" s="5">
        <f t="shared" si="7"/>
        <v>58</v>
      </c>
      <c r="B78" s="167">
        <f t="shared" si="8"/>
        <v>5488.3271821055096</v>
      </c>
      <c r="C78" s="167">
        <f t="shared" si="9"/>
        <v>96335.030599480742</v>
      </c>
      <c r="D78" s="167">
        <f t="shared" si="6"/>
        <v>18.294423940351699</v>
      </c>
      <c r="E78" s="167">
        <f t="shared" si="10"/>
        <v>10480.797321064152</v>
      </c>
      <c r="F78" s="167">
        <f t="shared" si="11"/>
        <v>106815.82792054489</v>
      </c>
      <c r="G78" s="5"/>
      <c r="H78" s="5"/>
      <c r="I78" s="5"/>
      <c r="J78" s="5"/>
      <c r="K78" s="5"/>
      <c r="L78" s="5"/>
      <c r="M78" s="5"/>
      <c r="N78" s="172"/>
      <c r="O78" s="172"/>
      <c r="P78" s="172"/>
      <c r="Q78" s="172"/>
      <c r="R78" s="172"/>
      <c r="S78" s="165"/>
      <c r="T78" s="5"/>
      <c r="U78" s="5"/>
      <c r="V78" s="5"/>
      <c r="W78" s="5"/>
      <c r="X78" s="5"/>
      <c r="Y78" s="5"/>
      <c r="Z78" s="5"/>
      <c r="AA78" s="5"/>
      <c r="AB78" s="5"/>
      <c r="AC78" s="172"/>
      <c r="AD78" s="172"/>
      <c r="AE78" s="172"/>
      <c r="AF78" s="172"/>
      <c r="AG78" s="172"/>
      <c r="AH78" s="165"/>
      <c r="AI78" s="5"/>
      <c r="AJ78" s="5"/>
      <c r="AK78" s="5"/>
      <c r="AL78" s="5"/>
      <c r="AM78" s="5"/>
    </row>
    <row r="79" spans="1:39" ht="12.75" customHeight="1">
      <c r="A79" s="173">
        <f t="shared" si="7"/>
        <v>59</v>
      </c>
      <c r="B79" s="174">
        <f t="shared" si="8"/>
        <v>3664.9694005192264</v>
      </c>
      <c r="C79" s="174">
        <f t="shared" si="9"/>
        <v>98164.466240338981</v>
      </c>
      <c r="D79" s="174">
        <f t="shared" si="6"/>
        <v>12.216564668397423</v>
      </c>
      <c r="E79" s="174">
        <f t="shared" si="10"/>
        <v>10493.013885732549</v>
      </c>
      <c r="F79" s="174">
        <f t="shared" si="11"/>
        <v>108657.48012607153</v>
      </c>
      <c r="G79" s="173"/>
      <c r="H79" s="173"/>
      <c r="I79" s="173"/>
      <c r="J79" s="173"/>
      <c r="K79" s="173"/>
      <c r="L79" s="173"/>
      <c r="M79" s="173"/>
      <c r="N79" s="175"/>
      <c r="O79" s="175"/>
      <c r="P79" s="175"/>
      <c r="Q79" s="175"/>
      <c r="R79" s="175"/>
      <c r="S79" s="176"/>
      <c r="T79" s="173"/>
      <c r="U79" s="173"/>
      <c r="V79" s="173"/>
      <c r="W79" s="173"/>
      <c r="X79" s="173"/>
      <c r="Y79" s="173"/>
      <c r="Z79" s="173"/>
      <c r="AA79" s="173"/>
      <c r="AB79" s="173"/>
      <c r="AC79" s="175"/>
      <c r="AD79" s="175"/>
      <c r="AE79" s="175"/>
      <c r="AF79" s="175"/>
      <c r="AG79" s="175"/>
      <c r="AH79" s="176"/>
      <c r="AI79" s="173"/>
      <c r="AJ79" s="173"/>
      <c r="AK79" s="173"/>
      <c r="AL79" s="173"/>
      <c r="AM79" s="173"/>
    </row>
    <row r="80" spans="1:39" ht="12.75" customHeight="1">
      <c r="A80" s="177">
        <f t="shared" si="7"/>
        <v>60</v>
      </c>
      <c r="B80" s="178">
        <f t="shared" si="8"/>
        <v>1835.5337596609886</v>
      </c>
      <c r="C80" s="178">
        <f t="shared" si="9"/>
        <v>100000.00000000009</v>
      </c>
      <c r="D80" s="178">
        <f t="shared" si="6"/>
        <v>6.1184458655366294</v>
      </c>
      <c r="E80" s="178">
        <f t="shared" si="10"/>
        <v>10499.132331598086</v>
      </c>
      <c r="F80" s="178">
        <f t="shared" si="11"/>
        <v>110499.13233159817</v>
      </c>
      <c r="G80" s="178">
        <f>E80-E68</f>
        <v>471.47323532784139</v>
      </c>
      <c r="H80" s="178">
        <f>C80-C68</f>
        <v>21628.353230991823</v>
      </c>
      <c r="I80" s="178">
        <f>(G80+H80)/12</f>
        <v>1841.6522055266387</v>
      </c>
      <c r="J80" s="179"/>
      <c r="K80" s="179"/>
      <c r="L80" s="179"/>
      <c r="M80" s="179"/>
      <c r="N80" s="180"/>
      <c r="O80" s="180"/>
      <c r="P80" s="180"/>
      <c r="Q80" s="180"/>
      <c r="R80" s="180"/>
      <c r="S80" s="181"/>
      <c r="T80" s="179"/>
      <c r="U80" s="179"/>
      <c r="V80" s="179"/>
      <c r="W80" s="179"/>
      <c r="X80" s="179"/>
      <c r="Y80" s="179"/>
      <c r="Z80" s="179"/>
      <c r="AA80" s="179"/>
      <c r="AB80" s="179"/>
      <c r="AC80" s="180"/>
      <c r="AD80" s="180"/>
      <c r="AE80" s="180"/>
      <c r="AF80" s="180"/>
      <c r="AG80" s="180"/>
      <c r="AH80" s="181"/>
      <c r="AI80" s="179"/>
      <c r="AJ80" s="179"/>
      <c r="AK80" s="179"/>
      <c r="AL80" s="179"/>
      <c r="AM80" s="182"/>
    </row>
    <row r="81" spans="1:39" ht="12.75" customHeight="1">
      <c r="A81" s="183">
        <f t="shared" si="7"/>
        <v>61</v>
      </c>
      <c r="B81" s="184">
        <f t="shared" si="8"/>
        <v>0</v>
      </c>
      <c r="C81" s="184">
        <f t="shared" si="9"/>
        <v>0</v>
      </c>
      <c r="D81" s="184">
        <f t="shared" si="6"/>
        <v>0</v>
      </c>
      <c r="E81" s="184">
        <f t="shared" si="10"/>
        <v>0</v>
      </c>
      <c r="F81" s="184">
        <f t="shared" si="11"/>
        <v>0</v>
      </c>
      <c r="G81" s="183"/>
      <c r="H81" s="183"/>
      <c r="I81" s="183"/>
      <c r="J81" s="183"/>
      <c r="K81" s="183"/>
      <c r="L81" s="183"/>
      <c r="M81" s="183"/>
      <c r="N81" s="186"/>
      <c r="O81" s="186"/>
      <c r="P81" s="186"/>
      <c r="Q81" s="186"/>
      <c r="R81" s="186"/>
      <c r="S81" s="187"/>
      <c r="T81" s="183"/>
      <c r="U81" s="183"/>
      <c r="V81" s="183"/>
      <c r="W81" s="183"/>
      <c r="X81" s="183"/>
      <c r="Y81" s="183"/>
      <c r="Z81" s="183"/>
      <c r="AA81" s="183"/>
      <c r="AB81" s="183"/>
      <c r="AC81" s="186"/>
      <c r="AD81" s="186"/>
      <c r="AE81" s="186"/>
      <c r="AF81" s="186"/>
      <c r="AG81" s="186"/>
      <c r="AH81" s="187"/>
      <c r="AI81" s="183"/>
      <c r="AJ81" s="183"/>
      <c r="AK81" s="183"/>
      <c r="AL81" s="183"/>
      <c r="AM81" s="183"/>
    </row>
    <row r="82" spans="1:39" ht="12.75" customHeight="1">
      <c r="A82" s="5">
        <f t="shared" si="7"/>
        <v>62</v>
      </c>
      <c r="B82" s="167">
        <f t="shared" si="8"/>
        <v>0</v>
      </c>
      <c r="C82" s="167">
        <f t="shared" si="9"/>
        <v>0</v>
      </c>
      <c r="D82" s="167">
        <f t="shared" si="6"/>
        <v>0</v>
      </c>
      <c r="E82" s="167">
        <f t="shared" si="10"/>
        <v>0</v>
      </c>
      <c r="F82" s="167">
        <f t="shared" si="11"/>
        <v>0</v>
      </c>
      <c r="G82" s="5"/>
      <c r="H82" s="5"/>
      <c r="I82" s="5"/>
      <c r="J82" s="5"/>
      <c r="K82" s="5"/>
      <c r="L82" s="5"/>
      <c r="M82" s="5"/>
      <c r="N82" s="172"/>
      <c r="O82" s="172"/>
      <c r="P82" s="172"/>
      <c r="Q82" s="172"/>
      <c r="R82" s="172"/>
      <c r="S82" s="165"/>
      <c r="T82" s="5"/>
      <c r="U82" s="5"/>
      <c r="V82" s="5"/>
      <c r="W82" s="5"/>
      <c r="X82" s="5"/>
      <c r="Y82" s="5"/>
      <c r="Z82" s="5"/>
      <c r="AA82" s="5"/>
      <c r="AB82" s="5"/>
      <c r="AC82" s="172"/>
      <c r="AD82" s="172"/>
      <c r="AE82" s="172"/>
      <c r="AF82" s="172"/>
      <c r="AG82" s="172"/>
      <c r="AH82" s="165"/>
      <c r="AI82" s="5"/>
      <c r="AJ82" s="5"/>
      <c r="AK82" s="5"/>
      <c r="AL82" s="5"/>
      <c r="AM82" s="5"/>
    </row>
    <row r="83" spans="1:39" ht="12.75" customHeight="1">
      <c r="A83" s="5">
        <f t="shared" si="7"/>
        <v>63</v>
      </c>
      <c r="B83" s="167">
        <f t="shared" si="8"/>
        <v>0</v>
      </c>
      <c r="C83" s="167">
        <f t="shared" si="9"/>
        <v>0</v>
      </c>
      <c r="D83" s="167">
        <f t="shared" si="6"/>
        <v>0</v>
      </c>
      <c r="E83" s="167">
        <f t="shared" si="10"/>
        <v>0</v>
      </c>
      <c r="F83" s="167">
        <f t="shared" si="11"/>
        <v>0</v>
      </c>
      <c r="G83" s="5"/>
      <c r="H83" s="5"/>
      <c r="I83" s="5"/>
      <c r="J83" s="5"/>
      <c r="K83" s="5"/>
      <c r="L83" s="5"/>
      <c r="M83" s="5"/>
      <c r="N83" s="172"/>
      <c r="O83" s="172"/>
      <c r="P83" s="172"/>
      <c r="Q83" s="172"/>
      <c r="R83" s="172"/>
      <c r="S83" s="165"/>
      <c r="T83" s="5"/>
      <c r="U83" s="5"/>
      <c r="V83" s="5"/>
      <c r="W83" s="5"/>
      <c r="X83" s="5"/>
      <c r="Y83" s="5"/>
      <c r="Z83" s="5"/>
      <c r="AA83" s="5"/>
      <c r="AB83" s="5"/>
      <c r="AC83" s="172"/>
      <c r="AD83" s="172"/>
      <c r="AE83" s="172"/>
      <c r="AF83" s="172"/>
      <c r="AG83" s="172"/>
      <c r="AH83" s="165"/>
      <c r="AI83" s="5"/>
      <c r="AJ83" s="5"/>
      <c r="AK83" s="5"/>
      <c r="AL83" s="5"/>
      <c r="AM83" s="5"/>
    </row>
    <row r="84" spans="1:39" ht="12.75" customHeight="1">
      <c r="A84" s="5">
        <f t="shared" si="7"/>
        <v>64</v>
      </c>
      <c r="B84" s="167">
        <f t="shared" si="8"/>
        <v>0</v>
      </c>
      <c r="C84" s="167">
        <f t="shared" si="9"/>
        <v>0</v>
      </c>
      <c r="D84" s="167">
        <f t="shared" si="6"/>
        <v>0</v>
      </c>
      <c r="E84" s="167">
        <f t="shared" si="10"/>
        <v>0</v>
      </c>
      <c r="F84" s="167">
        <f t="shared" si="11"/>
        <v>0</v>
      </c>
      <c r="G84" s="5"/>
      <c r="H84" s="5"/>
      <c r="I84" s="5"/>
      <c r="J84" s="5"/>
      <c r="K84" s="5"/>
      <c r="L84" s="5"/>
      <c r="M84" s="5"/>
      <c r="N84" s="172"/>
      <c r="O84" s="172"/>
      <c r="P84" s="172"/>
      <c r="Q84" s="172"/>
      <c r="R84" s="172"/>
      <c r="S84" s="165"/>
      <c r="T84" s="5"/>
      <c r="U84" s="5"/>
      <c r="V84" s="5"/>
      <c r="W84" s="5"/>
      <c r="X84" s="5"/>
      <c r="Y84" s="5"/>
      <c r="Z84" s="5"/>
      <c r="AA84" s="5"/>
      <c r="AB84" s="5"/>
      <c r="AC84" s="172"/>
      <c r="AD84" s="172"/>
      <c r="AE84" s="172"/>
      <c r="AF84" s="172"/>
      <c r="AG84" s="172"/>
      <c r="AH84" s="165"/>
      <c r="AI84" s="5"/>
      <c r="AJ84" s="5"/>
      <c r="AK84" s="5"/>
      <c r="AL84" s="5"/>
      <c r="AM84" s="5"/>
    </row>
    <row r="85" spans="1:39" ht="12.75" customHeight="1">
      <c r="A85" s="5">
        <f t="shared" si="7"/>
        <v>65</v>
      </c>
      <c r="B85" s="167">
        <f t="shared" si="8"/>
        <v>0</v>
      </c>
      <c r="C85" s="167">
        <f t="shared" si="9"/>
        <v>0</v>
      </c>
      <c r="D85" s="167">
        <f t="shared" ref="D85:D116" si="12">($C$12/12)*B85</f>
        <v>0</v>
      </c>
      <c r="E85" s="167">
        <f t="shared" si="10"/>
        <v>0</v>
      </c>
      <c r="F85" s="167">
        <f t="shared" si="11"/>
        <v>0</v>
      </c>
      <c r="G85" s="173"/>
      <c r="H85" s="173"/>
      <c r="I85" s="173"/>
      <c r="J85" s="5"/>
      <c r="K85" s="5"/>
      <c r="L85" s="5"/>
      <c r="M85" s="5"/>
      <c r="N85" s="172"/>
      <c r="O85" s="172"/>
      <c r="P85" s="172"/>
      <c r="Q85" s="172"/>
      <c r="R85" s="172"/>
      <c r="S85" s="165"/>
      <c r="T85" s="5"/>
      <c r="U85" s="5"/>
      <c r="V85" s="5"/>
      <c r="W85" s="5"/>
      <c r="X85" s="5"/>
      <c r="Y85" s="5"/>
      <c r="Z85" s="5"/>
      <c r="AA85" s="5"/>
      <c r="AB85" s="5"/>
      <c r="AC85" s="172"/>
      <c r="AD85" s="172"/>
      <c r="AE85" s="172"/>
      <c r="AF85" s="172"/>
      <c r="AG85" s="172"/>
      <c r="AH85" s="165"/>
      <c r="AI85" s="5"/>
      <c r="AJ85" s="5"/>
      <c r="AK85" s="5"/>
      <c r="AL85" s="5"/>
      <c r="AM85" s="5"/>
    </row>
    <row r="86" spans="1:39" ht="12.75" customHeight="1">
      <c r="A86" s="5">
        <f t="shared" ref="A86:A117" si="13">1+A85</f>
        <v>66</v>
      </c>
      <c r="B86" s="167">
        <f t="shared" ref="B86:B117" si="14">IF(B85-$C$14+D85&lt;=0.001,0,B85-$C$14+D85)</f>
        <v>0</v>
      </c>
      <c r="C86" s="167">
        <f t="shared" ref="C86:C117" si="15">IF(B86&lt;=0,0,C85+$C$14-D86)</f>
        <v>0</v>
      </c>
      <c r="D86" s="167">
        <f t="shared" si="12"/>
        <v>0</v>
      </c>
      <c r="E86" s="167">
        <f t="shared" ref="E86:E117" si="16">IF(B86&lt;=0,0,E85+D86)</f>
        <v>0</v>
      </c>
      <c r="F86" s="192">
        <f t="shared" ref="F86:F117" si="17">IF(B86&lt;=0,0,E86+C86)</f>
        <v>0</v>
      </c>
      <c r="G86" s="193">
        <f>SUM(D75:D86)</f>
        <v>127.77827488824303</v>
      </c>
      <c r="H86" s="193">
        <f>C86-C74</f>
        <v>-89077.865041728495</v>
      </c>
      <c r="I86" s="193">
        <f>(G86+H86)/12</f>
        <v>-7412.5072305700205</v>
      </c>
      <c r="J86" s="4"/>
      <c r="K86" s="5"/>
      <c r="L86" s="5"/>
      <c r="M86" s="5"/>
      <c r="N86" s="172"/>
      <c r="O86" s="172"/>
      <c r="P86" s="172"/>
      <c r="Q86" s="172"/>
      <c r="R86" s="172"/>
      <c r="S86" s="165"/>
      <c r="T86" s="5"/>
      <c r="U86" s="5"/>
      <c r="V86" s="5"/>
      <c r="W86" s="5"/>
      <c r="X86" s="5"/>
      <c r="Y86" s="5"/>
      <c r="Z86" s="5"/>
      <c r="AA86" s="5"/>
      <c r="AB86" s="5"/>
      <c r="AC86" s="172"/>
      <c r="AD86" s="172"/>
      <c r="AE86" s="172"/>
      <c r="AF86" s="172"/>
      <c r="AG86" s="172"/>
      <c r="AH86" s="165"/>
      <c r="AI86" s="5"/>
      <c r="AJ86" s="5"/>
      <c r="AK86" s="5"/>
      <c r="AL86" s="5"/>
      <c r="AM86" s="5"/>
    </row>
    <row r="87" spans="1:39" ht="12.75" customHeight="1">
      <c r="A87" s="5">
        <f t="shared" si="13"/>
        <v>67</v>
      </c>
      <c r="B87" s="167">
        <f t="shared" si="14"/>
        <v>0</v>
      </c>
      <c r="C87" s="167">
        <f t="shared" si="15"/>
        <v>0</v>
      </c>
      <c r="D87" s="167">
        <f t="shared" si="12"/>
        <v>0</v>
      </c>
      <c r="E87" s="167">
        <f t="shared" si="16"/>
        <v>0</v>
      </c>
      <c r="F87" s="167">
        <f t="shared" si="17"/>
        <v>0</v>
      </c>
      <c r="G87" s="183"/>
      <c r="H87" s="183"/>
      <c r="I87" s="183"/>
      <c r="J87" s="5"/>
      <c r="K87" s="5"/>
      <c r="L87" s="5"/>
      <c r="M87" s="5"/>
      <c r="N87" s="172"/>
      <c r="O87" s="172"/>
      <c r="P87" s="172"/>
      <c r="Q87" s="172"/>
      <c r="R87" s="172"/>
      <c r="S87" s="165"/>
      <c r="T87" s="5"/>
      <c r="U87" s="5"/>
      <c r="V87" s="5"/>
      <c r="W87" s="5"/>
      <c r="X87" s="5"/>
      <c r="Y87" s="5"/>
      <c r="Z87" s="5"/>
      <c r="AA87" s="5"/>
      <c r="AB87" s="5"/>
      <c r="AC87" s="172"/>
      <c r="AD87" s="172"/>
      <c r="AE87" s="172"/>
      <c r="AF87" s="172"/>
      <c r="AG87" s="172"/>
      <c r="AH87" s="165"/>
      <c r="AI87" s="5"/>
      <c r="AJ87" s="5"/>
      <c r="AK87" s="5"/>
      <c r="AL87" s="5"/>
      <c r="AM87" s="5"/>
    </row>
    <row r="88" spans="1:39" ht="12.75" customHeight="1">
      <c r="A88" s="5">
        <f t="shared" si="13"/>
        <v>68</v>
      </c>
      <c r="B88" s="167">
        <f t="shared" si="14"/>
        <v>0</v>
      </c>
      <c r="C88" s="167">
        <f t="shared" si="15"/>
        <v>0</v>
      </c>
      <c r="D88" s="167">
        <f t="shared" si="12"/>
        <v>0</v>
      </c>
      <c r="E88" s="167">
        <f t="shared" si="16"/>
        <v>0</v>
      </c>
      <c r="F88" s="167">
        <f t="shared" si="17"/>
        <v>0</v>
      </c>
      <c r="G88" s="5"/>
      <c r="H88" s="5"/>
      <c r="I88" s="5"/>
      <c r="J88" s="5"/>
      <c r="K88" s="5"/>
      <c r="L88" s="5"/>
      <c r="M88" s="5"/>
      <c r="N88" s="172"/>
      <c r="O88" s="172"/>
      <c r="P88" s="172"/>
      <c r="Q88" s="172"/>
      <c r="R88" s="172"/>
      <c r="S88" s="165"/>
      <c r="T88" s="5"/>
      <c r="U88" s="5"/>
      <c r="V88" s="5"/>
      <c r="W88" s="5"/>
      <c r="X88" s="5"/>
      <c r="Y88" s="5"/>
      <c r="Z88" s="5"/>
      <c r="AA88" s="5"/>
      <c r="AB88" s="5"/>
      <c r="AC88" s="172"/>
      <c r="AD88" s="172"/>
      <c r="AE88" s="172"/>
      <c r="AF88" s="172"/>
      <c r="AG88" s="172"/>
      <c r="AH88" s="165"/>
      <c r="AI88" s="5"/>
      <c r="AJ88" s="5"/>
      <c r="AK88" s="5"/>
      <c r="AL88" s="5"/>
      <c r="AM88" s="5"/>
    </row>
    <row r="89" spans="1:39" ht="12.75" customHeight="1">
      <c r="A89" s="5">
        <f t="shared" si="13"/>
        <v>69</v>
      </c>
      <c r="B89" s="167">
        <f t="shared" si="14"/>
        <v>0</v>
      </c>
      <c r="C89" s="167">
        <f t="shared" si="15"/>
        <v>0</v>
      </c>
      <c r="D89" s="167">
        <f t="shared" si="12"/>
        <v>0</v>
      </c>
      <c r="E89" s="167">
        <f t="shared" si="16"/>
        <v>0</v>
      </c>
      <c r="F89" s="167">
        <f t="shared" si="17"/>
        <v>0</v>
      </c>
      <c r="G89" s="5"/>
      <c r="H89" s="5"/>
      <c r="I89" s="5"/>
      <c r="J89" s="5"/>
      <c r="K89" s="5"/>
      <c r="L89" s="5"/>
      <c r="M89" s="5"/>
      <c r="N89" s="172"/>
      <c r="O89" s="172"/>
      <c r="P89" s="172"/>
      <c r="Q89" s="172"/>
      <c r="R89" s="172"/>
      <c r="S89" s="165"/>
      <c r="T89" s="5"/>
      <c r="U89" s="5"/>
      <c r="V89" s="5"/>
      <c r="W89" s="5"/>
      <c r="X89" s="5"/>
      <c r="Y89" s="5"/>
      <c r="Z89" s="5"/>
      <c r="AA89" s="5"/>
      <c r="AB89" s="5"/>
      <c r="AC89" s="172"/>
      <c r="AD89" s="172"/>
      <c r="AE89" s="172"/>
      <c r="AF89" s="172"/>
      <c r="AG89" s="172"/>
      <c r="AH89" s="165"/>
      <c r="AI89" s="5"/>
      <c r="AJ89" s="5"/>
      <c r="AK89" s="5"/>
      <c r="AL89" s="5"/>
      <c r="AM89" s="5"/>
    </row>
    <row r="90" spans="1:39" ht="12.75" customHeight="1">
      <c r="A90" s="5">
        <f t="shared" si="13"/>
        <v>70</v>
      </c>
      <c r="B90" s="167">
        <f t="shared" si="14"/>
        <v>0</v>
      </c>
      <c r="C90" s="167">
        <f t="shared" si="15"/>
        <v>0</v>
      </c>
      <c r="D90" s="167">
        <f t="shared" si="12"/>
        <v>0</v>
      </c>
      <c r="E90" s="167">
        <f t="shared" si="16"/>
        <v>0</v>
      </c>
      <c r="F90" s="167">
        <f t="shared" si="17"/>
        <v>0</v>
      </c>
      <c r="G90" s="5"/>
      <c r="H90" s="5"/>
      <c r="I90" s="5"/>
      <c r="J90" s="5"/>
      <c r="K90" s="5"/>
      <c r="L90" s="5"/>
      <c r="M90" s="5"/>
      <c r="N90" s="172"/>
      <c r="O90" s="172"/>
      <c r="P90" s="172"/>
      <c r="Q90" s="172"/>
      <c r="R90" s="172"/>
      <c r="S90" s="165"/>
      <c r="T90" s="5"/>
      <c r="U90" s="5"/>
      <c r="V90" s="5"/>
      <c r="W90" s="5"/>
      <c r="X90" s="5"/>
      <c r="Y90" s="5"/>
      <c r="Z90" s="5"/>
      <c r="AA90" s="5"/>
      <c r="AB90" s="5"/>
      <c r="AC90" s="172"/>
      <c r="AD90" s="172"/>
      <c r="AE90" s="172"/>
      <c r="AF90" s="172"/>
      <c r="AG90" s="172"/>
      <c r="AH90" s="165"/>
      <c r="AI90" s="5"/>
      <c r="AJ90" s="5"/>
      <c r="AK90" s="5"/>
      <c r="AL90" s="5"/>
      <c r="AM90" s="5"/>
    </row>
    <row r="91" spans="1:39" ht="12.75" customHeight="1">
      <c r="A91" s="173">
        <f t="shared" si="13"/>
        <v>71</v>
      </c>
      <c r="B91" s="174">
        <f t="shared" si="14"/>
        <v>0</v>
      </c>
      <c r="C91" s="174">
        <f t="shared" si="15"/>
        <v>0</v>
      </c>
      <c r="D91" s="174">
        <f t="shared" si="12"/>
        <v>0</v>
      </c>
      <c r="E91" s="174">
        <f t="shared" si="16"/>
        <v>0</v>
      </c>
      <c r="F91" s="174">
        <f t="shared" si="17"/>
        <v>0</v>
      </c>
      <c r="G91" s="173"/>
      <c r="H91" s="173"/>
      <c r="I91" s="173"/>
      <c r="J91" s="173"/>
      <c r="K91" s="173"/>
      <c r="L91" s="173"/>
      <c r="M91" s="173"/>
      <c r="N91" s="175"/>
      <c r="O91" s="175"/>
      <c r="P91" s="175"/>
      <c r="Q91" s="175"/>
      <c r="R91" s="175"/>
      <c r="S91" s="176"/>
      <c r="T91" s="173"/>
      <c r="U91" s="173"/>
      <c r="V91" s="173"/>
      <c r="W91" s="173"/>
      <c r="X91" s="173"/>
      <c r="Y91" s="173"/>
      <c r="Z91" s="173"/>
      <c r="AA91" s="173"/>
      <c r="AB91" s="173"/>
      <c r="AC91" s="175"/>
      <c r="AD91" s="175"/>
      <c r="AE91" s="175"/>
      <c r="AF91" s="175"/>
      <c r="AG91" s="175"/>
      <c r="AH91" s="176"/>
      <c r="AI91" s="173"/>
      <c r="AJ91" s="173"/>
      <c r="AK91" s="173"/>
      <c r="AL91" s="173"/>
      <c r="AM91" s="173"/>
    </row>
    <row r="92" spans="1:39" ht="12.75" customHeight="1">
      <c r="A92" s="177">
        <f t="shared" si="13"/>
        <v>72</v>
      </c>
      <c r="B92" s="178">
        <f t="shared" si="14"/>
        <v>0</v>
      </c>
      <c r="C92" s="178">
        <f t="shared" si="15"/>
        <v>0</v>
      </c>
      <c r="D92" s="178">
        <f t="shared" si="12"/>
        <v>0</v>
      </c>
      <c r="E92" s="178">
        <f t="shared" si="16"/>
        <v>0</v>
      </c>
      <c r="F92" s="178">
        <f t="shared" si="17"/>
        <v>0</v>
      </c>
      <c r="G92" s="178">
        <f>E92-E80</f>
        <v>-10499.132331598086</v>
      </c>
      <c r="H92" s="178">
        <f>C92-C80</f>
        <v>-100000.00000000009</v>
      </c>
      <c r="I92" s="178">
        <f>(G92+H92)/12</f>
        <v>-9208.2610276331816</v>
      </c>
      <c r="J92" s="179"/>
      <c r="K92" s="179"/>
      <c r="L92" s="179"/>
      <c r="M92" s="179"/>
      <c r="N92" s="180"/>
      <c r="O92" s="180"/>
      <c r="P92" s="180"/>
      <c r="Q92" s="180"/>
      <c r="R92" s="180"/>
      <c r="S92" s="181"/>
      <c r="T92" s="179"/>
      <c r="U92" s="179"/>
      <c r="V92" s="179"/>
      <c r="W92" s="179"/>
      <c r="X92" s="179"/>
      <c r="Y92" s="179"/>
      <c r="Z92" s="179"/>
      <c r="AA92" s="179"/>
      <c r="AB92" s="179"/>
      <c r="AC92" s="180"/>
      <c r="AD92" s="180"/>
      <c r="AE92" s="180"/>
      <c r="AF92" s="180"/>
      <c r="AG92" s="180"/>
      <c r="AH92" s="181"/>
      <c r="AI92" s="179"/>
      <c r="AJ92" s="179"/>
      <c r="AK92" s="179"/>
      <c r="AL92" s="179"/>
      <c r="AM92" s="182"/>
    </row>
    <row r="93" spans="1:39" ht="12.75" customHeight="1">
      <c r="A93" s="183">
        <f t="shared" si="13"/>
        <v>73</v>
      </c>
      <c r="B93" s="184">
        <f t="shared" si="14"/>
        <v>0</v>
      </c>
      <c r="C93" s="184">
        <f t="shared" si="15"/>
        <v>0</v>
      </c>
      <c r="D93" s="184">
        <f t="shared" si="12"/>
        <v>0</v>
      </c>
      <c r="E93" s="184">
        <f t="shared" si="16"/>
        <v>0</v>
      </c>
      <c r="F93" s="184">
        <f t="shared" si="17"/>
        <v>0</v>
      </c>
      <c r="G93" s="183"/>
      <c r="H93" s="183"/>
      <c r="I93" s="183"/>
      <c r="J93" s="183"/>
      <c r="K93" s="183"/>
      <c r="L93" s="183"/>
      <c r="M93" s="183"/>
      <c r="N93" s="186"/>
      <c r="O93" s="186"/>
      <c r="P93" s="186"/>
      <c r="Q93" s="186"/>
      <c r="R93" s="186"/>
      <c r="S93" s="187"/>
      <c r="T93" s="183"/>
      <c r="U93" s="183"/>
      <c r="V93" s="183"/>
      <c r="W93" s="183"/>
      <c r="X93" s="183"/>
      <c r="Y93" s="183"/>
      <c r="Z93" s="183"/>
      <c r="AA93" s="183"/>
      <c r="AB93" s="183"/>
      <c r="AC93" s="186"/>
      <c r="AD93" s="186"/>
      <c r="AE93" s="186"/>
      <c r="AF93" s="186"/>
      <c r="AG93" s="186"/>
      <c r="AH93" s="187"/>
      <c r="AI93" s="183"/>
      <c r="AJ93" s="183"/>
      <c r="AK93" s="183"/>
      <c r="AL93" s="183"/>
      <c r="AM93" s="183"/>
    </row>
    <row r="94" spans="1:39" ht="12.75" customHeight="1">
      <c r="A94" s="5">
        <f t="shared" si="13"/>
        <v>74</v>
      </c>
      <c r="B94" s="167">
        <f t="shared" si="14"/>
        <v>0</v>
      </c>
      <c r="C94" s="167">
        <f t="shared" si="15"/>
        <v>0</v>
      </c>
      <c r="D94" s="167">
        <f t="shared" si="12"/>
        <v>0</v>
      </c>
      <c r="E94" s="167">
        <f t="shared" si="16"/>
        <v>0</v>
      </c>
      <c r="F94" s="167">
        <f t="shared" si="17"/>
        <v>0</v>
      </c>
      <c r="G94" s="5"/>
      <c r="H94" s="5"/>
      <c r="I94" s="5"/>
      <c r="J94" s="5"/>
      <c r="K94" s="5"/>
      <c r="L94" s="5"/>
      <c r="M94" s="5"/>
      <c r="N94" s="172"/>
      <c r="O94" s="172"/>
      <c r="P94" s="172"/>
      <c r="Q94" s="172"/>
      <c r="R94" s="172"/>
      <c r="S94" s="165"/>
      <c r="T94" s="5"/>
      <c r="U94" s="5"/>
      <c r="V94" s="5"/>
      <c r="W94" s="5"/>
      <c r="X94" s="5"/>
      <c r="Y94" s="5"/>
      <c r="Z94" s="5"/>
      <c r="AA94" s="5"/>
      <c r="AB94" s="5"/>
      <c r="AC94" s="172"/>
      <c r="AD94" s="172"/>
      <c r="AE94" s="172"/>
      <c r="AF94" s="172"/>
      <c r="AG94" s="172"/>
      <c r="AH94" s="165"/>
      <c r="AI94" s="5"/>
      <c r="AJ94" s="5"/>
      <c r="AK94" s="5"/>
      <c r="AL94" s="5"/>
      <c r="AM94" s="5"/>
    </row>
    <row r="95" spans="1:39" ht="12.75" customHeight="1">
      <c r="A95" s="5">
        <f t="shared" si="13"/>
        <v>75</v>
      </c>
      <c r="B95" s="167">
        <f t="shared" si="14"/>
        <v>0</v>
      </c>
      <c r="C95" s="167">
        <f t="shared" si="15"/>
        <v>0</v>
      </c>
      <c r="D95" s="167">
        <f t="shared" si="12"/>
        <v>0</v>
      </c>
      <c r="E95" s="167">
        <f t="shared" si="16"/>
        <v>0</v>
      </c>
      <c r="F95" s="167">
        <f t="shared" si="17"/>
        <v>0</v>
      </c>
      <c r="G95" s="5"/>
      <c r="H95" s="5"/>
      <c r="I95" s="5"/>
      <c r="J95" s="5"/>
      <c r="K95" s="5"/>
      <c r="L95" s="5"/>
      <c r="M95" s="5"/>
      <c r="N95" s="172"/>
      <c r="O95" s="172"/>
      <c r="P95" s="172"/>
      <c r="Q95" s="172"/>
      <c r="R95" s="172"/>
      <c r="S95" s="165"/>
      <c r="T95" s="5"/>
      <c r="U95" s="5"/>
      <c r="V95" s="5"/>
      <c r="W95" s="5"/>
      <c r="X95" s="5"/>
      <c r="Y95" s="5"/>
      <c r="Z95" s="5"/>
      <c r="AA95" s="5"/>
      <c r="AB95" s="5"/>
      <c r="AC95" s="172"/>
      <c r="AD95" s="172"/>
      <c r="AE95" s="172"/>
      <c r="AF95" s="172"/>
      <c r="AG95" s="172"/>
      <c r="AH95" s="165"/>
      <c r="AI95" s="5"/>
      <c r="AJ95" s="5"/>
      <c r="AK95" s="5"/>
      <c r="AL95" s="5"/>
      <c r="AM95" s="5"/>
    </row>
    <row r="96" spans="1:39" ht="12.75" customHeight="1">
      <c r="A96" s="5">
        <f t="shared" si="13"/>
        <v>76</v>
      </c>
      <c r="B96" s="167">
        <f t="shared" si="14"/>
        <v>0</v>
      </c>
      <c r="C96" s="167">
        <f t="shared" si="15"/>
        <v>0</v>
      </c>
      <c r="D96" s="167">
        <f t="shared" si="12"/>
        <v>0</v>
      </c>
      <c r="E96" s="167">
        <f t="shared" si="16"/>
        <v>0</v>
      </c>
      <c r="F96" s="167">
        <f t="shared" si="17"/>
        <v>0</v>
      </c>
      <c r="G96" s="5"/>
      <c r="H96" s="5"/>
      <c r="I96" s="5"/>
      <c r="J96" s="5"/>
      <c r="K96" s="5"/>
      <c r="L96" s="5"/>
      <c r="M96" s="5"/>
      <c r="N96" s="172"/>
      <c r="O96" s="172"/>
      <c r="P96" s="172"/>
      <c r="Q96" s="172"/>
      <c r="R96" s="172"/>
      <c r="S96" s="165"/>
      <c r="T96" s="5"/>
      <c r="U96" s="5"/>
      <c r="V96" s="5"/>
      <c r="W96" s="5"/>
      <c r="X96" s="5"/>
      <c r="Y96" s="5"/>
      <c r="Z96" s="5"/>
      <c r="AA96" s="5"/>
      <c r="AB96" s="5"/>
      <c r="AC96" s="172"/>
      <c r="AD96" s="172"/>
      <c r="AE96" s="172"/>
      <c r="AF96" s="172"/>
      <c r="AG96" s="172"/>
      <c r="AH96" s="165"/>
      <c r="AI96" s="5"/>
      <c r="AJ96" s="5"/>
      <c r="AK96" s="5"/>
      <c r="AL96" s="5"/>
      <c r="AM96" s="5"/>
    </row>
    <row r="97" spans="1:39" ht="12.75" customHeight="1">
      <c r="A97" s="5">
        <f t="shared" si="13"/>
        <v>77</v>
      </c>
      <c r="B97" s="167">
        <f t="shared" si="14"/>
        <v>0</v>
      </c>
      <c r="C97" s="167">
        <f t="shared" si="15"/>
        <v>0</v>
      </c>
      <c r="D97" s="167">
        <f t="shared" si="12"/>
        <v>0</v>
      </c>
      <c r="E97" s="167">
        <f t="shared" si="16"/>
        <v>0</v>
      </c>
      <c r="F97" s="167">
        <f t="shared" si="17"/>
        <v>0</v>
      </c>
      <c r="G97" s="5"/>
      <c r="H97" s="5"/>
      <c r="I97" s="5"/>
      <c r="J97" s="5"/>
      <c r="K97" s="5"/>
      <c r="L97" s="5"/>
      <c r="M97" s="5"/>
      <c r="N97" s="172"/>
      <c r="O97" s="172"/>
      <c r="P97" s="172"/>
      <c r="Q97" s="172"/>
      <c r="R97" s="172"/>
      <c r="S97" s="165"/>
      <c r="T97" s="5"/>
      <c r="U97" s="5"/>
      <c r="V97" s="5"/>
      <c r="W97" s="5"/>
      <c r="X97" s="5"/>
      <c r="Y97" s="5"/>
      <c r="Z97" s="5"/>
      <c r="AA97" s="5"/>
      <c r="AB97" s="5"/>
      <c r="AC97" s="172"/>
      <c r="AD97" s="172"/>
      <c r="AE97" s="172"/>
      <c r="AF97" s="172"/>
      <c r="AG97" s="172"/>
      <c r="AH97" s="165"/>
      <c r="AI97" s="5"/>
      <c r="AJ97" s="5"/>
      <c r="AK97" s="5"/>
      <c r="AL97" s="5"/>
      <c r="AM97" s="5"/>
    </row>
    <row r="98" spans="1:39" ht="12.75" customHeight="1">
      <c r="A98" s="5">
        <f t="shared" si="13"/>
        <v>78</v>
      </c>
      <c r="B98" s="167">
        <f t="shared" si="14"/>
        <v>0</v>
      </c>
      <c r="C98" s="167">
        <f t="shared" si="15"/>
        <v>0</v>
      </c>
      <c r="D98" s="167">
        <f t="shared" si="12"/>
        <v>0</v>
      </c>
      <c r="E98" s="167">
        <f t="shared" si="16"/>
        <v>0</v>
      </c>
      <c r="F98" s="167">
        <f t="shared" si="17"/>
        <v>0</v>
      </c>
      <c r="G98" s="5"/>
      <c r="H98" s="5"/>
      <c r="I98" s="5"/>
      <c r="J98" s="5"/>
      <c r="K98" s="5"/>
      <c r="L98" s="5"/>
      <c r="M98" s="5"/>
      <c r="N98" s="172"/>
      <c r="O98" s="172"/>
      <c r="P98" s="172"/>
      <c r="Q98" s="172"/>
      <c r="R98" s="172"/>
      <c r="S98" s="165"/>
      <c r="T98" s="5"/>
      <c r="U98" s="5"/>
      <c r="V98" s="5"/>
      <c r="W98" s="5"/>
      <c r="X98" s="5"/>
      <c r="Y98" s="5"/>
      <c r="Z98" s="5"/>
      <c r="AA98" s="5"/>
      <c r="AB98" s="5"/>
      <c r="AC98" s="172"/>
      <c r="AD98" s="172"/>
      <c r="AE98" s="172"/>
      <c r="AF98" s="172"/>
      <c r="AG98" s="172"/>
      <c r="AH98" s="165"/>
      <c r="AI98" s="5"/>
      <c r="AJ98" s="5"/>
      <c r="AK98" s="5"/>
      <c r="AL98" s="5"/>
      <c r="AM98" s="5"/>
    </row>
    <row r="99" spans="1:39" ht="12.75" customHeight="1">
      <c r="A99" s="5">
        <f t="shared" si="13"/>
        <v>79</v>
      </c>
      <c r="B99" s="167">
        <f t="shared" si="14"/>
        <v>0</v>
      </c>
      <c r="C99" s="167">
        <f t="shared" si="15"/>
        <v>0</v>
      </c>
      <c r="D99" s="167">
        <f t="shared" si="12"/>
        <v>0</v>
      </c>
      <c r="E99" s="167">
        <f t="shared" si="16"/>
        <v>0</v>
      </c>
      <c r="F99" s="167">
        <f t="shared" si="17"/>
        <v>0</v>
      </c>
      <c r="G99" s="5"/>
      <c r="H99" s="5"/>
      <c r="I99" s="5"/>
      <c r="J99" s="5"/>
      <c r="K99" s="5"/>
      <c r="L99" s="5"/>
      <c r="M99" s="5"/>
      <c r="N99" s="172"/>
      <c r="O99" s="172"/>
      <c r="P99" s="172"/>
      <c r="Q99" s="172"/>
      <c r="R99" s="172"/>
      <c r="S99" s="165"/>
      <c r="T99" s="5"/>
      <c r="U99" s="5"/>
      <c r="V99" s="5"/>
      <c r="W99" s="5"/>
      <c r="X99" s="5"/>
      <c r="Y99" s="5"/>
      <c r="Z99" s="5"/>
      <c r="AA99" s="5"/>
      <c r="AB99" s="5"/>
      <c r="AC99" s="172"/>
      <c r="AD99" s="172"/>
      <c r="AE99" s="172"/>
      <c r="AF99" s="172"/>
      <c r="AG99" s="172"/>
      <c r="AH99" s="165"/>
      <c r="AI99" s="5"/>
      <c r="AJ99" s="5"/>
      <c r="AK99" s="5"/>
      <c r="AL99" s="5"/>
      <c r="AM99" s="5"/>
    </row>
    <row r="100" spans="1:39" ht="12.75" customHeight="1">
      <c r="A100" s="5">
        <f t="shared" si="13"/>
        <v>80</v>
      </c>
      <c r="B100" s="167">
        <f t="shared" si="14"/>
        <v>0</v>
      </c>
      <c r="C100" s="167">
        <f t="shared" si="15"/>
        <v>0</v>
      </c>
      <c r="D100" s="167">
        <f t="shared" si="12"/>
        <v>0</v>
      </c>
      <c r="E100" s="167">
        <f t="shared" si="16"/>
        <v>0</v>
      </c>
      <c r="F100" s="167">
        <f t="shared" si="17"/>
        <v>0</v>
      </c>
      <c r="G100" s="5"/>
      <c r="H100" s="5"/>
      <c r="I100" s="5"/>
      <c r="J100" s="5"/>
      <c r="K100" s="5"/>
      <c r="L100" s="5"/>
      <c r="M100" s="5"/>
      <c r="N100" s="172"/>
      <c r="O100" s="172"/>
      <c r="P100" s="172"/>
      <c r="Q100" s="172"/>
      <c r="R100" s="172"/>
      <c r="S100" s="165"/>
      <c r="T100" s="5"/>
      <c r="U100" s="5"/>
      <c r="V100" s="5"/>
      <c r="W100" s="5"/>
      <c r="X100" s="5"/>
      <c r="Y100" s="5"/>
      <c r="Z100" s="5"/>
      <c r="AA100" s="5"/>
      <c r="AB100" s="5"/>
      <c r="AC100" s="172"/>
      <c r="AD100" s="172"/>
      <c r="AE100" s="172"/>
      <c r="AF100" s="172"/>
      <c r="AG100" s="172"/>
      <c r="AH100" s="165"/>
      <c r="AI100" s="5"/>
      <c r="AJ100" s="5"/>
      <c r="AK100" s="5"/>
      <c r="AL100" s="5"/>
      <c r="AM100" s="5"/>
    </row>
    <row r="101" spans="1:39" ht="12.75" customHeight="1">
      <c r="A101" s="5">
        <f t="shared" si="13"/>
        <v>81</v>
      </c>
      <c r="B101" s="167">
        <f t="shared" si="14"/>
        <v>0</v>
      </c>
      <c r="C101" s="167">
        <f t="shared" si="15"/>
        <v>0</v>
      </c>
      <c r="D101" s="167">
        <f t="shared" si="12"/>
        <v>0</v>
      </c>
      <c r="E101" s="167">
        <f t="shared" si="16"/>
        <v>0</v>
      </c>
      <c r="F101" s="167">
        <f t="shared" si="17"/>
        <v>0</v>
      </c>
      <c r="G101" s="5"/>
      <c r="H101" s="5"/>
      <c r="I101" s="5"/>
      <c r="J101" s="5"/>
      <c r="K101" s="5"/>
      <c r="L101" s="5"/>
      <c r="M101" s="5"/>
      <c r="N101" s="172"/>
      <c r="O101" s="172"/>
      <c r="P101" s="172"/>
      <c r="Q101" s="172"/>
      <c r="R101" s="172"/>
      <c r="S101" s="165"/>
      <c r="T101" s="5"/>
      <c r="U101" s="5"/>
      <c r="V101" s="5"/>
      <c r="W101" s="5"/>
      <c r="X101" s="5"/>
      <c r="Y101" s="5"/>
      <c r="Z101" s="5"/>
      <c r="AA101" s="5"/>
      <c r="AB101" s="5"/>
      <c r="AC101" s="172"/>
      <c r="AD101" s="172"/>
      <c r="AE101" s="172"/>
      <c r="AF101" s="172"/>
      <c r="AG101" s="172"/>
      <c r="AH101" s="165"/>
      <c r="AI101" s="5"/>
      <c r="AJ101" s="5"/>
      <c r="AK101" s="5"/>
      <c r="AL101" s="5"/>
      <c r="AM101" s="5"/>
    </row>
    <row r="102" spans="1:39" ht="12.75" customHeight="1">
      <c r="A102" s="5">
        <f t="shared" si="13"/>
        <v>82</v>
      </c>
      <c r="B102" s="167">
        <f t="shared" si="14"/>
        <v>0</v>
      </c>
      <c r="C102" s="167">
        <f t="shared" si="15"/>
        <v>0</v>
      </c>
      <c r="D102" s="167">
        <f t="shared" si="12"/>
        <v>0</v>
      </c>
      <c r="E102" s="167">
        <f t="shared" si="16"/>
        <v>0</v>
      </c>
      <c r="F102" s="167">
        <f t="shared" si="17"/>
        <v>0</v>
      </c>
      <c r="G102" s="5"/>
      <c r="H102" s="5"/>
      <c r="I102" s="5"/>
      <c r="J102" s="5"/>
      <c r="K102" s="5"/>
      <c r="L102" s="5"/>
      <c r="M102" s="5"/>
      <c r="N102" s="172"/>
      <c r="O102" s="172"/>
      <c r="P102" s="172"/>
      <c r="Q102" s="172"/>
      <c r="R102" s="172"/>
      <c r="S102" s="165"/>
      <c r="T102" s="5"/>
      <c r="U102" s="5"/>
      <c r="V102" s="5"/>
      <c r="W102" s="5"/>
      <c r="X102" s="5"/>
      <c r="Y102" s="5"/>
      <c r="Z102" s="5"/>
      <c r="AA102" s="5"/>
      <c r="AB102" s="5"/>
      <c r="AC102" s="172"/>
      <c r="AD102" s="172"/>
      <c r="AE102" s="172"/>
      <c r="AF102" s="172"/>
      <c r="AG102" s="172"/>
      <c r="AH102" s="165"/>
      <c r="AI102" s="5"/>
      <c r="AJ102" s="5"/>
      <c r="AK102" s="5"/>
      <c r="AL102" s="5"/>
      <c r="AM102" s="5"/>
    </row>
    <row r="103" spans="1:39" ht="12.75" customHeight="1">
      <c r="A103" s="5">
        <f t="shared" si="13"/>
        <v>83</v>
      </c>
      <c r="B103" s="167">
        <f t="shared" si="14"/>
        <v>0</v>
      </c>
      <c r="C103" s="167">
        <f t="shared" si="15"/>
        <v>0</v>
      </c>
      <c r="D103" s="167">
        <f t="shared" si="12"/>
        <v>0</v>
      </c>
      <c r="E103" s="167">
        <f t="shared" si="16"/>
        <v>0</v>
      </c>
      <c r="F103" s="167">
        <f t="shared" si="17"/>
        <v>0</v>
      </c>
      <c r="G103" s="5"/>
      <c r="H103" s="5"/>
      <c r="I103" s="5"/>
      <c r="J103" s="5"/>
      <c r="K103" s="5"/>
      <c r="L103" s="5"/>
      <c r="M103" s="5"/>
      <c r="N103" s="172"/>
      <c r="O103" s="172"/>
      <c r="P103" s="172"/>
      <c r="Q103" s="172"/>
      <c r="R103" s="172"/>
      <c r="S103" s="165"/>
      <c r="T103" s="5"/>
      <c r="U103" s="5"/>
      <c r="V103" s="5"/>
      <c r="W103" s="5"/>
      <c r="X103" s="5"/>
      <c r="Y103" s="5"/>
      <c r="Z103" s="5"/>
      <c r="AA103" s="5"/>
      <c r="AB103" s="5"/>
      <c r="AC103" s="172"/>
      <c r="AD103" s="172"/>
      <c r="AE103" s="172"/>
      <c r="AF103" s="172"/>
      <c r="AG103" s="172"/>
      <c r="AH103" s="165"/>
      <c r="AI103" s="5"/>
      <c r="AJ103" s="5"/>
      <c r="AK103" s="5"/>
      <c r="AL103" s="5"/>
      <c r="AM103" s="5"/>
    </row>
    <row r="104" spans="1:39" ht="12.75" customHeight="1">
      <c r="A104" s="5">
        <f t="shared" si="13"/>
        <v>84</v>
      </c>
      <c r="B104" s="167">
        <f t="shared" si="14"/>
        <v>0</v>
      </c>
      <c r="C104" s="167">
        <f t="shared" si="15"/>
        <v>0</v>
      </c>
      <c r="D104" s="167">
        <f t="shared" si="12"/>
        <v>0</v>
      </c>
      <c r="E104" s="167">
        <f t="shared" si="16"/>
        <v>0</v>
      </c>
      <c r="F104" s="167">
        <f t="shared" si="17"/>
        <v>0</v>
      </c>
      <c r="G104" s="5"/>
      <c r="H104" s="5"/>
      <c r="I104" s="5"/>
      <c r="J104" s="5"/>
      <c r="K104" s="5"/>
      <c r="L104" s="5"/>
      <c r="M104" s="5"/>
      <c r="N104" s="172"/>
      <c r="O104" s="172"/>
      <c r="P104" s="172"/>
      <c r="Q104" s="172"/>
      <c r="R104" s="172"/>
      <c r="S104" s="165"/>
      <c r="T104" s="5"/>
      <c r="U104" s="5"/>
      <c r="V104" s="5"/>
      <c r="W104" s="5"/>
      <c r="X104" s="5"/>
      <c r="Y104" s="5"/>
      <c r="Z104" s="5"/>
      <c r="AA104" s="5"/>
      <c r="AB104" s="5"/>
      <c r="AC104" s="172"/>
      <c r="AD104" s="172"/>
      <c r="AE104" s="172"/>
      <c r="AF104" s="172"/>
      <c r="AG104" s="172"/>
      <c r="AH104" s="165"/>
      <c r="AI104" s="5"/>
      <c r="AJ104" s="5"/>
      <c r="AK104" s="5"/>
      <c r="AL104" s="5"/>
      <c r="AM104" s="5"/>
    </row>
    <row r="105" spans="1:39" ht="12.75" customHeight="1">
      <c r="A105" s="5">
        <f t="shared" si="13"/>
        <v>85</v>
      </c>
      <c r="B105" s="167">
        <f t="shared" si="14"/>
        <v>0</v>
      </c>
      <c r="C105" s="167">
        <f t="shared" si="15"/>
        <v>0</v>
      </c>
      <c r="D105" s="167">
        <f t="shared" si="12"/>
        <v>0</v>
      </c>
      <c r="E105" s="167">
        <f t="shared" si="16"/>
        <v>0</v>
      </c>
      <c r="F105" s="167">
        <f t="shared" si="17"/>
        <v>0</v>
      </c>
      <c r="G105" s="5"/>
      <c r="H105" s="5"/>
      <c r="I105" s="5"/>
      <c r="J105" s="5"/>
      <c r="K105" s="5"/>
      <c r="L105" s="5"/>
      <c r="M105" s="5"/>
      <c r="N105" s="172"/>
      <c r="O105" s="172"/>
      <c r="P105" s="172"/>
      <c r="Q105" s="172"/>
      <c r="R105" s="172"/>
      <c r="S105" s="165"/>
      <c r="T105" s="5"/>
      <c r="U105" s="5"/>
      <c r="V105" s="5"/>
      <c r="W105" s="5"/>
      <c r="X105" s="5"/>
      <c r="Y105" s="5"/>
      <c r="Z105" s="5"/>
      <c r="AA105" s="5"/>
      <c r="AB105" s="5"/>
      <c r="AC105" s="172"/>
      <c r="AD105" s="172"/>
      <c r="AE105" s="172"/>
      <c r="AF105" s="172"/>
      <c r="AG105" s="172"/>
      <c r="AH105" s="165"/>
      <c r="AI105" s="5"/>
      <c r="AJ105" s="5"/>
      <c r="AK105" s="5"/>
      <c r="AL105" s="5"/>
      <c r="AM105" s="5"/>
    </row>
    <row r="106" spans="1:39" ht="12.75" customHeight="1">
      <c r="A106" s="5">
        <f t="shared" si="13"/>
        <v>86</v>
      </c>
      <c r="B106" s="167">
        <f t="shared" si="14"/>
        <v>0</v>
      </c>
      <c r="C106" s="167">
        <f t="shared" si="15"/>
        <v>0</v>
      </c>
      <c r="D106" s="167">
        <f t="shared" si="12"/>
        <v>0</v>
      </c>
      <c r="E106" s="167">
        <f t="shared" si="16"/>
        <v>0</v>
      </c>
      <c r="F106" s="167">
        <f t="shared" si="17"/>
        <v>0</v>
      </c>
      <c r="G106" s="5"/>
      <c r="H106" s="5"/>
      <c r="I106" s="5"/>
      <c r="J106" s="5"/>
      <c r="K106" s="5"/>
      <c r="L106" s="5"/>
      <c r="M106" s="5"/>
      <c r="N106" s="172"/>
      <c r="O106" s="172"/>
      <c r="P106" s="172"/>
      <c r="Q106" s="172"/>
      <c r="R106" s="172"/>
      <c r="S106" s="165"/>
      <c r="T106" s="5"/>
      <c r="U106" s="5"/>
      <c r="V106" s="5"/>
      <c r="W106" s="5"/>
      <c r="X106" s="5"/>
      <c r="Y106" s="5"/>
      <c r="Z106" s="5"/>
      <c r="AA106" s="5"/>
      <c r="AB106" s="5"/>
      <c r="AC106" s="172"/>
      <c r="AD106" s="172"/>
      <c r="AE106" s="172"/>
      <c r="AF106" s="172"/>
      <c r="AG106" s="172"/>
      <c r="AH106" s="165"/>
      <c r="AI106" s="5"/>
      <c r="AJ106" s="5"/>
      <c r="AK106" s="5"/>
      <c r="AL106" s="5"/>
      <c r="AM106" s="5"/>
    </row>
    <row r="107" spans="1:39" ht="12.75" customHeight="1">
      <c r="A107" s="5">
        <f t="shared" si="13"/>
        <v>87</v>
      </c>
      <c r="B107" s="167">
        <f t="shared" si="14"/>
        <v>0</v>
      </c>
      <c r="C107" s="167">
        <f t="shared" si="15"/>
        <v>0</v>
      </c>
      <c r="D107" s="167">
        <f t="shared" si="12"/>
        <v>0</v>
      </c>
      <c r="E107" s="167">
        <f t="shared" si="16"/>
        <v>0</v>
      </c>
      <c r="F107" s="167">
        <f t="shared" si="17"/>
        <v>0</v>
      </c>
      <c r="G107" s="5"/>
      <c r="H107" s="5"/>
      <c r="I107" s="5"/>
      <c r="J107" s="5"/>
      <c r="K107" s="5"/>
      <c r="L107" s="5"/>
      <c r="M107" s="5"/>
      <c r="N107" s="172"/>
      <c r="O107" s="172"/>
      <c r="P107" s="172"/>
      <c r="Q107" s="172"/>
      <c r="R107" s="172"/>
      <c r="S107" s="165"/>
      <c r="T107" s="5"/>
      <c r="U107" s="5"/>
      <c r="V107" s="5"/>
      <c r="W107" s="5"/>
      <c r="X107" s="5"/>
      <c r="Y107" s="5"/>
      <c r="Z107" s="5"/>
      <c r="AA107" s="5"/>
      <c r="AB107" s="5"/>
      <c r="AC107" s="172"/>
      <c r="AD107" s="172"/>
      <c r="AE107" s="172"/>
      <c r="AF107" s="172"/>
      <c r="AG107" s="172"/>
      <c r="AH107" s="165"/>
      <c r="AI107" s="5"/>
      <c r="AJ107" s="5"/>
      <c r="AK107" s="5"/>
      <c r="AL107" s="5"/>
      <c r="AM107" s="5"/>
    </row>
    <row r="108" spans="1:39" ht="12.75" customHeight="1">
      <c r="A108" s="5">
        <f t="shared" si="13"/>
        <v>88</v>
      </c>
      <c r="B108" s="167">
        <f t="shared" si="14"/>
        <v>0</v>
      </c>
      <c r="C108" s="167">
        <f t="shared" si="15"/>
        <v>0</v>
      </c>
      <c r="D108" s="167">
        <f t="shared" si="12"/>
        <v>0</v>
      </c>
      <c r="E108" s="167">
        <f t="shared" si="16"/>
        <v>0</v>
      </c>
      <c r="F108" s="167">
        <f t="shared" si="17"/>
        <v>0</v>
      </c>
      <c r="G108" s="5"/>
      <c r="H108" s="5"/>
      <c r="I108" s="5"/>
      <c r="J108" s="5"/>
      <c r="K108" s="5"/>
      <c r="L108" s="5"/>
      <c r="M108" s="5"/>
      <c r="N108" s="172"/>
      <c r="O108" s="172"/>
      <c r="P108" s="172"/>
      <c r="Q108" s="172"/>
      <c r="R108" s="172"/>
      <c r="S108" s="165"/>
      <c r="T108" s="5"/>
      <c r="U108" s="5"/>
      <c r="V108" s="5"/>
      <c r="W108" s="5"/>
      <c r="X108" s="5"/>
      <c r="Y108" s="5"/>
      <c r="Z108" s="5"/>
      <c r="AA108" s="5"/>
      <c r="AB108" s="5"/>
      <c r="AC108" s="172"/>
      <c r="AD108" s="172"/>
      <c r="AE108" s="172"/>
      <c r="AF108" s="172"/>
      <c r="AG108" s="172"/>
      <c r="AH108" s="165"/>
      <c r="AI108" s="5"/>
      <c r="AJ108" s="5"/>
      <c r="AK108" s="5"/>
      <c r="AL108" s="5"/>
      <c r="AM108" s="5"/>
    </row>
    <row r="109" spans="1:39" ht="12.75" customHeight="1">
      <c r="A109" s="5">
        <f t="shared" si="13"/>
        <v>89</v>
      </c>
      <c r="B109" s="167">
        <f t="shared" si="14"/>
        <v>0</v>
      </c>
      <c r="C109" s="167">
        <f t="shared" si="15"/>
        <v>0</v>
      </c>
      <c r="D109" s="167">
        <f t="shared" si="12"/>
        <v>0</v>
      </c>
      <c r="E109" s="167">
        <f t="shared" si="16"/>
        <v>0</v>
      </c>
      <c r="F109" s="167">
        <f t="shared" si="17"/>
        <v>0</v>
      </c>
      <c r="G109" s="5"/>
      <c r="H109" s="5"/>
      <c r="I109" s="5"/>
      <c r="J109" s="5"/>
      <c r="K109" s="5"/>
      <c r="L109" s="5"/>
      <c r="M109" s="5"/>
      <c r="N109" s="172"/>
      <c r="O109" s="172"/>
      <c r="P109" s="172"/>
      <c r="Q109" s="172"/>
      <c r="R109" s="172"/>
      <c r="S109" s="165"/>
      <c r="T109" s="5"/>
      <c r="U109" s="5"/>
      <c r="V109" s="5"/>
      <c r="W109" s="5"/>
      <c r="X109" s="5"/>
      <c r="Y109" s="5"/>
      <c r="Z109" s="5"/>
      <c r="AA109" s="5"/>
      <c r="AB109" s="5"/>
      <c r="AC109" s="172"/>
      <c r="AD109" s="172"/>
      <c r="AE109" s="172"/>
      <c r="AF109" s="172"/>
      <c r="AG109" s="172"/>
      <c r="AH109" s="165"/>
      <c r="AI109" s="5"/>
      <c r="AJ109" s="5"/>
      <c r="AK109" s="5"/>
      <c r="AL109" s="5"/>
      <c r="AM109" s="5"/>
    </row>
    <row r="110" spans="1:39" ht="12.75" customHeight="1">
      <c r="A110" s="5">
        <f t="shared" si="13"/>
        <v>90</v>
      </c>
      <c r="B110" s="167">
        <f t="shared" si="14"/>
        <v>0</v>
      </c>
      <c r="C110" s="167">
        <f t="shared" si="15"/>
        <v>0</v>
      </c>
      <c r="D110" s="167">
        <f t="shared" si="12"/>
        <v>0</v>
      </c>
      <c r="E110" s="167">
        <f t="shared" si="16"/>
        <v>0</v>
      </c>
      <c r="F110" s="167">
        <f t="shared" si="17"/>
        <v>0</v>
      </c>
      <c r="G110" s="5"/>
      <c r="H110" s="5"/>
      <c r="I110" s="5"/>
      <c r="J110" s="5"/>
      <c r="K110" s="5"/>
      <c r="L110" s="5"/>
      <c r="M110" s="5"/>
      <c r="N110" s="172"/>
      <c r="O110" s="172"/>
      <c r="P110" s="172"/>
      <c r="Q110" s="172"/>
      <c r="R110" s="172"/>
      <c r="S110" s="165"/>
      <c r="T110" s="5"/>
      <c r="U110" s="5"/>
      <c r="V110" s="5"/>
      <c r="W110" s="5"/>
      <c r="X110" s="5"/>
      <c r="Y110" s="5"/>
      <c r="Z110" s="5"/>
      <c r="AA110" s="5"/>
      <c r="AB110" s="5"/>
      <c r="AC110" s="172"/>
      <c r="AD110" s="172"/>
      <c r="AE110" s="172"/>
      <c r="AF110" s="172"/>
      <c r="AG110" s="172"/>
      <c r="AH110" s="165"/>
      <c r="AI110" s="5"/>
      <c r="AJ110" s="5"/>
      <c r="AK110" s="5"/>
      <c r="AL110" s="5"/>
      <c r="AM110" s="5"/>
    </row>
    <row r="111" spans="1:39" ht="12.75" customHeight="1">
      <c r="A111" s="5">
        <f t="shared" si="13"/>
        <v>91</v>
      </c>
      <c r="B111" s="167">
        <f t="shared" si="14"/>
        <v>0</v>
      </c>
      <c r="C111" s="167">
        <f t="shared" si="15"/>
        <v>0</v>
      </c>
      <c r="D111" s="167">
        <f t="shared" si="12"/>
        <v>0</v>
      </c>
      <c r="E111" s="167">
        <f t="shared" si="16"/>
        <v>0</v>
      </c>
      <c r="F111" s="167">
        <f t="shared" si="17"/>
        <v>0</v>
      </c>
      <c r="G111" s="5"/>
      <c r="H111" s="5"/>
      <c r="I111" s="5"/>
      <c r="J111" s="5"/>
      <c r="K111" s="5"/>
      <c r="L111" s="5"/>
      <c r="M111" s="5"/>
      <c r="N111" s="172"/>
      <c r="O111" s="172"/>
      <c r="P111" s="172"/>
      <c r="Q111" s="172"/>
      <c r="R111" s="172"/>
      <c r="S111" s="165"/>
      <c r="T111" s="5"/>
      <c r="U111" s="5"/>
      <c r="V111" s="5"/>
      <c r="W111" s="5"/>
      <c r="X111" s="5"/>
      <c r="Y111" s="5"/>
      <c r="Z111" s="5"/>
      <c r="AA111" s="5"/>
      <c r="AB111" s="5"/>
      <c r="AC111" s="172"/>
      <c r="AD111" s="172"/>
      <c r="AE111" s="172"/>
      <c r="AF111" s="172"/>
      <c r="AG111" s="172"/>
      <c r="AH111" s="165"/>
      <c r="AI111" s="5"/>
      <c r="AJ111" s="5"/>
      <c r="AK111" s="5"/>
      <c r="AL111" s="5"/>
      <c r="AM111" s="5"/>
    </row>
    <row r="112" spans="1:39" ht="12.75" customHeight="1">
      <c r="A112" s="5">
        <f t="shared" si="13"/>
        <v>92</v>
      </c>
      <c r="B112" s="167">
        <f t="shared" si="14"/>
        <v>0</v>
      </c>
      <c r="C112" s="167">
        <f t="shared" si="15"/>
        <v>0</v>
      </c>
      <c r="D112" s="167">
        <f t="shared" si="12"/>
        <v>0</v>
      </c>
      <c r="E112" s="167">
        <f t="shared" si="16"/>
        <v>0</v>
      </c>
      <c r="F112" s="167">
        <f t="shared" si="17"/>
        <v>0</v>
      </c>
      <c r="G112" s="5"/>
      <c r="H112" s="5"/>
      <c r="I112" s="5"/>
      <c r="J112" s="5"/>
      <c r="K112" s="5"/>
      <c r="L112" s="5"/>
      <c r="M112" s="5"/>
      <c r="N112" s="172"/>
      <c r="O112" s="172"/>
      <c r="P112" s="172"/>
      <c r="Q112" s="172"/>
      <c r="R112" s="172"/>
      <c r="S112" s="165"/>
      <c r="T112" s="5"/>
      <c r="U112" s="5"/>
      <c r="V112" s="5"/>
      <c r="W112" s="5"/>
      <c r="X112" s="5"/>
      <c r="Y112" s="5"/>
      <c r="Z112" s="5"/>
      <c r="AA112" s="5"/>
      <c r="AB112" s="5"/>
      <c r="AC112" s="172"/>
      <c r="AD112" s="172"/>
      <c r="AE112" s="172"/>
      <c r="AF112" s="172"/>
      <c r="AG112" s="172"/>
      <c r="AH112" s="165"/>
      <c r="AI112" s="5"/>
      <c r="AJ112" s="5"/>
      <c r="AK112" s="5"/>
      <c r="AL112" s="5"/>
      <c r="AM112" s="5"/>
    </row>
    <row r="113" spans="1:39" ht="12.75" customHeight="1">
      <c r="A113" s="5">
        <f t="shared" si="13"/>
        <v>93</v>
      </c>
      <c r="B113" s="167">
        <f t="shared" si="14"/>
        <v>0</v>
      </c>
      <c r="C113" s="167">
        <f t="shared" si="15"/>
        <v>0</v>
      </c>
      <c r="D113" s="167">
        <f t="shared" si="12"/>
        <v>0</v>
      </c>
      <c r="E113" s="167">
        <f t="shared" si="16"/>
        <v>0</v>
      </c>
      <c r="F113" s="167">
        <f t="shared" si="17"/>
        <v>0</v>
      </c>
      <c r="G113" s="5"/>
      <c r="H113" s="5"/>
      <c r="I113" s="5"/>
      <c r="J113" s="5"/>
      <c r="K113" s="5"/>
      <c r="L113" s="5"/>
      <c r="M113" s="5"/>
      <c r="N113" s="172"/>
      <c r="O113" s="172"/>
      <c r="P113" s="172"/>
      <c r="Q113" s="172"/>
      <c r="R113" s="172"/>
      <c r="S113" s="165"/>
      <c r="T113" s="5"/>
      <c r="U113" s="5"/>
      <c r="V113" s="5"/>
      <c r="W113" s="5"/>
      <c r="X113" s="5"/>
      <c r="Y113" s="5"/>
      <c r="Z113" s="5"/>
      <c r="AA113" s="5"/>
      <c r="AB113" s="5"/>
      <c r="AC113" s="172"/>
      <c r="AD113" s="172"/>
      <c r="AE113" s="172"/>
      <c r="AF113" s="172"/>
      <c r="AG113" s="172"/>
      <c r="AH113" s="165"/>
      <c r="AI113" s="5"/>
      <c r="AJ113" s="5"/>
      <c r="AK113" s="5"/>
      <c r="AL113" s="5"/>
      <c r="AM113" s="5"/>
    </row>
    <row r="114" spans="1:39" ht="12.75" customHeight="1">
      <c r="A114" s="5">
        <f t="shared" si="13"/>
        <v>94</v>
      </c>
      <c r="B114" s="167">
        <f t="shared" si="14"/>
        <v>0</v>
      </c>
      <c r="C114" s="167">
        <f t="shared" si="15"/>
        <v>0</v>
      </c>
      <c r="D114" s="167">
        <f t="shared" si="12"/>
        <v>0</v>
      </c>
      <c r="E114" s="167">
        <f t="shared" si="16"/>
        <v>0</v>
      </c>
      <c r="F114" s="167">
        <f t="shared" si="17"/>
        <v>0</v>
      </c>
      <c r="G114" s="5"/>
      <c r="H114" s="5"/>
      <c r="I114" s="5"/>
      <c r="J114" s="5"/>
      <c r="K114" s="5"/>
      <c r="L114" s="5"/>
      <c r="M114" s="5"/>
      <c r="N114" s="172"/>
      <c r="O114" s="172"/>
      <c r="P114" s="172"/>
      <c r="Q114" s="172"/>
      <c r="R114" s="172"/>
      <c r="S114" s="165"/>
      <c r="T114" s="5"/>
      <c r="U114" s="5"/>
      <c r="V114" s="5"/>
      <c r="W114" s="5"/>
      <c r="X114" s="5"/>
      <c r="Y114" s="5"/>
      <c r="Z114" s="5"/>
      <c r="AA114" s="5"/>
      <c r="AB114" s="5"/>
      <c r="AC114" s="172"/>
      <c r="AD114" s="172"/>
      <c r="AE114" s="172"/>
      <c r="AF114" s="172"/>
      <c r="AG114" s="172"/>
      <c r="AH114" s="165"/>
      <c r="AI114" s="5"/>
      <c r="AJ114" s="5"/>
      <c r="AK114" s="5"/>
      <c r="AL114" s="5"/>
      <c r="AM114" s="5"/>
    </row>
    <row r="115" spans="1:39" ht="12.75" customHeight="1">
      <c r="A115" s="5">
        <f t="shared" si="13"/>
        <v>95</v>
      </c>
      <c r="B115" s="167">
        <f t="shared" si="14"/>
        <v>0</v>
      </c>
      <c r="C115" s="167">
        <f t="shared" si="15"/>
        <v>0</v>
      </c>
      <c r="D115" s="167">
        <f t="shared" si="12"/>
        <v>0</v>
      </c>
      <c r="E115" s="167">
        <f t="shared" si="16"/>
        <v>0</v>
      </c>
      <c r="F115" s="167">
        <f t="shared" si="17"/>
        <v>0</v>
      </c>
      <c r="G115" s="5"/>
      <c r="H115" s="5"/>
      <c r="I115" s="5"/>
      <c r="J115" s="5"/>
      <c r="K115" s="5"/>
      <c r="L115" s="5"/>
      <c r="M115" s="5"/>
      <c r="N115" s="172"/>
      <c r="O115" s="172"/>
      <c r="P115" s="172"/>
      <c r="Q115" s="172"/>
      <c r="R115" s="172"/>
      <c r="S115" s="165"/>
      <c r="T115" s="5"/>
      <c r="U115" s="5"/>
      <c r="V115" s="5"/>
      <c r="W115" s="5"/>
      <c r="X115" s="5"/>
      <c r="Y115" s="5"/>
      <c r="Z115" s="5"/>
      <c r="AA115" s="5"/>
      <c r="AB115" s="5"/>
      <c r="AC115" s="172"/>
      <c r="AD115" s="172"/>
      <c r="AE115" s="172"/>
      <c r="AF115" s="172"/>
      <c r="AG115" s="172"/>
      <c r="AH115" s="165"/>
      <c r="AI115" s="5"/>
      <c r="AJ115" s="5"/>
      <c r="AK115" s="5"/>
      <c r="AL115" s="5"/>
      <c r="AM115" s="5"/>
    </row>
    <row r="116" spans="1:39" ht="12.75" customHeight="1">
      <c r="A116" s="5">
        <f t="shared" si="13"/>
        <v>96</v>
      </c>
      <c r="B116" s="167">
        <f t="shared" si="14"/>
        <v>0</v>
      </c>
      <c r="C116" s="167">
        <f t="shared" si="15"/>
        <v>0</v>
      </c>
      <c r="D116" s="167">
        <f t="shared" si="12"/>
        <v>0</v>
      </c>
      <c r="E116" s="167">
        <f t="shared" si="16"/>
        <v>0</v>
      </c>
      <c r="F116" s="167">
        <f t="shared" si="17"/>
        <v>0</v>
      </c>
      <c r="G116" s="5"/>
      <c r="H116" s="5"/>
      <c r="I116" s="5"/>
      <c r="J116" s="5"/>
      <c r="K116" s="5"/>
      <c r="L116" s="5"/>
      <c r="M116" s="5"/>
      <c r="N116" s="172"/>
      <c r="O116" s="172"/>
      <c r="P116" s="172"/>
      <c r="Q116" s="172"/>
      <c r="R116" s="172"/>
      <c r="S116" s="165"/>
      <c r="T116" s="5"/>
      <c r="U116" s="5"/>
      <c r="V116" s="5"/>
      <c r="W116" s="5"/>
      <c r="X116" s="5"/>
      <c r="Y116" s="5"/>
      <c r="Z116" s="5"/>
      <c r="AA116" s="5"/>
      <c r="AB116" s="5"/>
      <c r="AC116" s="172"/>
      <c r="AD116" s="172"/>
      <c r="AE116" s="172"/>
      <c r="AF116" s="172"/>
      <c r="AG116" s="172"/>
      <c r="AH116" s="165"/>
      <c r="AI116" s="5"/>
      <c r="AJ116" s="5"/>
      <c r="AK116" s="5"/>
      <c r="AL116" s="5"/>
      <c r="AM116" s="5"/>
    </row>
    <row r="117" spans="1:39" ht="12.75" customHeight="1">
      <c r="A117" s="5">
        <f t="shared" si="13"/>
        <v>97</v>
      </c>
      <c r="B117" s="167">
        <f t="shared" si="14"/>
        <v>0</v>
      </c>
      <c r="C117" s="167">
        <f t="shared" si="15"/>
        <v>0</v>
      </c>
      <c r="D117" s="167">
        <f t="shared" ref="D117:D148" si="18">($C$12/12)*B117</f>
        <v>0</v>
      </c>
      <c r="E117" s="167">
        <f t="shared" si="16"/>
        <v>0</v>
      </c>
      <c r="F117" s="167">
        <f t="shared" si="17"/>
        <v>0</v>
      </c>
      <c r="G117" s="5"/>
      <c r="H117" s="5"/>
      <c r="I117" s="5"/>
      <c r="J117" s="5"/>
      <c r="K117" s="5"/>
      <c r="L117" s="5"/>
      <c r="M117" s="5"/>
      <c r="N117" s="172"/>
      <c r="O117" s="172"/>
      <c r="P117" s="172"/>
      <c r="Q117" s="172"/>
      <c r="R117" s="172"/>
      <c r="S117" s="165"/>
      <c r="T117" s="5"/>
      <c r="U117" s="5"/>
      <c r="V117" s="5"/>
      <c r="W117" s="5"/>
      <c r="X117" s="5"/>
      <c r="Y117" s="5"/>
      <c r="Z117" s="5"/>
      <c r="AA117" s="5"/>
      <c r="AB117" s="5"/>
      <c r="AC117" s="172"/>
      <c r="AD117" s="172"/>
      <c r="AE117" s="172"/>
      <c r="AF117" s="172"/>
      <c r="AG117" s="172"/>
      <c r="AH117" s="165"/>
      <c r="AI117" s="5"/>
      <c r="AJ117" s="5"/>
      <c r="AK117" s="5"/>
      <c r="AL117" s="5"/>
      <c r="AM117" s="5"/>
    </row>
    <row r="118" spans="1:39" ht="12.75" customHeight="1">
      <c r="A118" s="5">
        <f t="shared" ref="A118:A149" si="19">1+A117</f>
        <v>98</v>
      </c>
      <c r="B118" s="167">
        <f t="shared" ref="B118:B149" si="20">IF(B117-$C$14+D117&lt;=0.001,0,B117-$C$14+D117)</f>
        <v>0</v>
      </c>
      <c r="C118" s="167">
        <f t="shared" ref="C118:C149" si="21">IF(B118&lt;=0,0,C117+$C$14-D118)</f>
        <v>0</v>
      </c>
      <c r="D118" s="167">
        <f t="shared" si="18"/>
        <v>0</v>
      </c>
      <c r="E118" s="167">
        <f t="shared" ref="E118:E149" si="22">IF(B118&lt;=0,0,E117+D118)</f>
        <v>0</v>
      </c>
      <c r="F118" s="167">
        <f t="shared" ref="F118:F149" si="23">IF(B118&lt;=0,0,E118+C118)</f>
        <v>0</v>
      </c>
      <c r="G118" s="5"/>
      <c r="H118" s="5"/>
      <c r="I118" s="5"/>
      <c r="J118" s="5"/>
      <c r="K118" s="5"/>
      <c r="L118" s="5"/>
      <c r="M118" s="5"/>
      <c r="N118" s="172"/>
      <c r="O118" s="172"/>
      <c r="P118" s="172"/>
      <c r="Q118" s="172"/>
      <c r="R118" s="172"/>
      <c r="S118" s="165"/>
      <c r="T118" s="5"/>
      <c r="U118" s="5"/>
      <c r="V118" s="5"/>
      <c r="W118" s="5"/>
      <c r="X118" s="5"/>
      <c r="Y118" s="5"/>
      <c r="Z118" s="5"/>
      <c r="AA118" s="5"/>
      <c r="AB118" s="5"/>
      <c r="AC118" s="172"/>
      <c r="AD118" s="172"/>
      <c r="AE118" s="172"/>
      <c r="AF118" s="172"/>
      <c r="AG118" s="172"/>
      <c r="AH118" s="165"/>
      <c r="AI118" s="5"/>
      <c r="AJ118" s="5"/>
      <c r="AK118" s="5"/>
      <c r="AL118" s="5"/>
      <c r="AM118" s="5"/>
    </row>
    <row r="119" spans="1:39" ht="12.75" customHeight="1">
      <c r="A119" s="5">
        <f t="shared" si="19"/>
        <v>99</v>
      </c>
      <c r="B119" s="167">
        <f t="shared" si="20"/>
        <v>0</v>
      </c>
      <c r="C119" s="167">
        <f t="shared" si="21"/>
        <v>0</v>
      </c>
      <c r="D119" s="167">
        <f t="shared" si="18"/>
        <v>0</v>
      </c>
      <c r="E119" s="167">
        <f t="shared" si="22"/>
        <v>0</v>
      </c>
      <c r="F119" s="167">
        <f t="shared" si="23"/>
        <v>0</v>
      </c>
      <c r="G119" s="5"/>
      <c r="H119" s="5"/>
      <c r="I119" s="5"/>
      <c r="J119" s="5"/>
      <c r="K119" s="5"/>
      <c r="L119" s="5"/>
      <c r="M119" s="5"/>
      <c r="N119" s="172"/>
      <c r="O119" s="172"/>
      <c r="P119" s="172"/>
      <c r="Q119" s="172"/>
      <c r="R119" s="172"/>
      <c r="S119" s="165"/>
      <c r="T119" s="5"/>
      <c r="U119" s="5"/>
      <c r="V119" s="5"/>
      <c r="W119" s="5"/>
      <c r="X119" s="5"/>
      <c r="Y119" s="5"/>
      <c r="Z119" s="5"/>
      <c r="AA119" s="5"/>
      <c r="AB119" s="5"/>
      <c r="AC119" s="172"/>
      <c r="AD119" s="172"/>
      <c r="AE119" s="172"/>
      <c r="AF119" s="172"/>
      <c r="AG119" s="172"/>
      <c r="AH119" s="165"/>
      <c r="AI119" s="5"/>
      <c r="AJ119" s="5"/>
      <c r="AK119" s="5"/>
      <c r="AL119" s="5"/>
      <c r="AM119" s="5"/>
    </row>
    <row r="120" spans="1:39" ht="12.75" customHeight="1">
      <c r="A120" s="5">
        <f t="shared" si="19"/>
        <v>100</v>
      </c>
      <c r="B120" s="167">
        <f t="shared" si="20"/>
        <v>0</v>
      </c>
      <c r="C120" s="167">
        <f t="shared" si="21"/>
        <v>0</v>
      </c>
      <c r="D120" s="167">
        <f t="shared" si="18"/>
        <v>0</v>
      </c>
      <c r="E120" s="167">
        <f t="shared" si="22"/>
        <v>0</v>
      </c>
      <c r="F120" s="167">
        <f t="shared" si="23"/>
        <v>0</v>
      </c>
      <c r="G120" s="5"/>
      <c r="H120" s="5"/>
      <c r="I120" s="5"/>
      <c r="J120" s="5"/>
      <c r="K120" s="5"/>
      <c r="L120" s="5"/>
      <c r="M120" s="5"/>
      <c r="N120" s="172"/>
      <c r="O120" s="172"/>
      <c r="P120" s="172"/>
      <c r="Q120" s="172"/>
      <c r="R120" s="172"/>
      <c r="S120" s="165"/>
      <c r="T120" s="5"/>
      <c r="U120" s="5"/>
      <c r="V120" s="5"/>
      <c r="W120" s="5"/>
      <c r="X120" s="5"/>
      <c r="Y120" s="5"/>
      <c r="Z120" s="5"/>
      <c r="AA120" s="5"/>
      <c r="AB120" s="5"/>
      <c r="AC120" s="172"/>
      <c r="AD120" s="172"/>
      <c r="AE120" s="172"/>
      <c r="AF120" s="172"/>
      <c r="AG120" s="172"/>
      <c r="AH120" s="165"/>
      <c r="AI120" s="5"/>
      <c r="AJ120" s="5"/>
      <c r="AK120" s="5"/>
      <c r="AL120" s="5"/>
      <c r="AM120" s="5"/>
    </row>
    <row r="121" spans="1:39" ht="12.75" customHeight="1">
      <c r="A121" s="5">
        <f t="shared" si="19"/>
        <v>101</v>
      </c>
      <c r="B121" s="167">
        <f t="shared" si="20"/>
        <v>0</v>
      </c>
      <c r="C121" s="167">
        <f t="shared" si="21"/>
        <v>0</v>
      </c>
      <c r="D121" s="167">
        <f t="shared" si="18"/>
        <v>0</v>
      </c>
      <c r="E121" s="167">
        <f t="shared" si="22"/>
        <v>0</v>
      </c>
      <c r="F121" s="167">
        <f t="shared" si="23"/>
        <v>0</v>
      </c>
      <c r="G121" s="5"/>
      <c r="H121" s="5"/>
      <c r="I121" s="5"/>
      <c r="J121" s="5"/>
      <c r="K121" s="5"/>
      <c r="L121" s="5"/>
      <c r="M121" s="5"/>
      <c r="N121" s="172"/>
      <c r="O121" s="172"/>
      <c r="P121" s="172"/>
      <c r="Q121" s="172"/>
      <c r="R121" s="172"/>
      <c r="S121" s="165"/>
      <c r="T121" s="5"/>
      <c r="U121" s="5"/>
      <c r="V121" s="5"/>
      <c r="W121" s="5"/>
      <c r="X121" s="5"/>
      <c r="Y121" s="5"/>
      <c r="Z121" s="5"/>
      <c r="AA121" s="5"/>
      <c r="AB121" s="5"/>
      <c r="AC121" s="172"/>
      <c r="AD121" s="172"/>
      <c r="AE121" s="172"/>
      <c r="AF121" s="172"/>
      <c r="AG121" s="172"/>
      <c r="AH121" s="165"/>
      <c r="AI121" s="5"/>
      <c r="AJ121" s="5"/>
      <c r="AK121" s="5"/>
      <c r="AL121" s="5"/>
      <c r="AM121" s="5"/>
    </row>
    <row r="122" spans="1:39" ht="12.75" customHeight="1">
      <c r="A122" s="5">
        <f t="shared" si="19"/>
        <v>102</v>
      </c>
      <c r="B122" s="167">
        <f t="shared" si="20"/>
        <v>0</v>
      </c>
      <c r="C122" s="167">
        <f t="shared" si="21"/>
        <v>0</v>
      </c>
      <c r="D122" s="167">
        <f t="shared" si="18"/>
        <v>0</v>
      </c>
      <c r="E122" s="167">
        <f t="shared" si="22"/>
        <v>0</v>
      </c>
      <c r="F122" s="167">
        <f t="shared" si="23"/>
        <v>0</v>
      </c>
      <c r="G122" s="5"/>
      <c r="H122" s="5"/>
      <c r="I122" s="5"/>
      <c r="J122" s="5"/>
      <c r="K122" s="5"/>
      <c r="L122" s="5"/>
      <c r="M122" s="5"/>
      <c r="N122" s="172"/>
      <c r="O122" s="172"/>
      <c r="P122" s="172"/>
      <c r="Q122" s="172"/>
      <c r="R122" s="172"/>
      <c r="S122" s="165"/>
      <c r="T122" s="5"/>
      <c r="U122" s="5"/>
      <c r="V122" s="5"/>
      <c r="W122" s="5"/>
      <c r="X122" s="5"/>
      <c r="Y122" s="5"/>
      <c r="Z122" s="5"/>
      <c r="AA122" s="5"/>
      <c r="AB122" s="5"/>
      <c r="AC122" s="172"/>
      <c r="AD122" s="172"/>
      <c r="AE122" s="172"/>
      <c r="AF122" s="172"/>
      <c r="AG122" s="172"/>
      <c r="AH122" s="165"/>
      <c r="AI122" s="5"/>
      <c r="AJ122" s="5"/>
      <c r="AK122" s="5"/>
      <c r="AL122" s="5"/>
      <c r="AM122" s="5"/>
    </row>
    <row r="123" spans="1:39" ht="12.75" customHeight="1">
      <c r="A123" s="5">
        <f t="shared" si="19"/>
        <v>103</v>
      </c>
      <c r="B123" s="167">
        <f t="shared" si="20"/>
        <v>0</v>
      </c>
      <c r="C123" s="167">
        <f t="shared" si="21"/>
        <v>0</v>
      </c>
      <c r="D123" s="167">
        <f t="shared" si="18"/>
        <v>0</v>
      </c>
      <c r="E123" s="167">
        <f t="shared" si="22"/>
        <v>0</v>
      </c>
      <c r="F123" s="167">
        <f t="shared" si="23"/>
        <v>0</v>
      </c>
      <c r="G123" s="5"/>
      <c r="H123" s="5"/>
      <c r="I123" s="5"/>
      <c r="J123" s="5"/>
      <c r="K123" s="5"/>
      <c r="L123" s="5"/>
      <c r="M123" s="5"/>
      <c r="N123" s="172"/>
      <c r="O123" s="172"/>
      <c r="P123" s="172"/>
      <c r="Q123" s="172"/>
      <c r="R123" s="172"/>
      <c r="S123" s="165"/>
      <c r="T123" s="5"/>
      <c r="U123" s="5"/>
      <c r="V123" s="5"/>
      <c r="W123" s="5"/>
      <c r="X123" s="5"/>
      <c r="Y123" s="5"/>
      <c r="Z123" s="5"/>
      <c r="AA123" s="5"/>
      <c r="AB123" s="5"/>
      <c r="AC123" s="172"/>
      <c r="AD123" s="172"/>
      <c r="AE123" s="172"/>
      <c r="AF123" s="172"/>
      <c r="AG123" s="172"/>
      <c r="AH123" s="165"/>
      <c r="AI123" s="5"/>
      <c r="AJ123" s="5"/>
      <c r="AK123" s="5"/>
      <c r="AL123" s="5"/>
      <c r="AM123" s="5"/>
    </row>
    <row r="124" spans="1:39" ht="12.75" customHeight="1">
      <c r="A124" s="5">
        <f t="shared" si="19"/>
        <v>104</v>
      </c>
      <c r="B124" s="167">
        <f t="shared" si="20"/>
        <v>0</v>
      </c>
      <c r="C124" s="167">
        <f t="shared" si="21"/>
        <v>0</v>
      </c>
      <c r="D124" s="167">
        <f t="shared" si="18"/>
        <v>0</v>
      </c>
      <c r="E124" s="167">
        <f t="shared" si="22"/>
        <v>0</v>
      </c>
      <c r="F124" s="167">
        <f t="shared" si="23"/>
        <v>0</v>
      </c>
      <c r="G124" s="5"/>
      <c r="H124" s="5"/>
      <c r="I124" s="5"/>
      <c r="J124" s="5"/>
      <c r="K124" s="5"/>
      <c r="L124" s="5"/>
      <c r="M124" s="5"/>
      <c r="N124" s="172"/>
      <c r="O124" s="172"/>
      <c r="P124" s="172"/>
      <c r="Q124" s="172"/>
      <c r="R124" s="172"/>
      <c r="S124" s="165"/>
      <c r="T124" s="5"/>
      <c r="U124" s="5"/>
      <c r="V124" s="5"/>
      <c r="W124" s="5"/>
      <c r="X124" s="5"/>
      <c r="Y124" s="5"/>
      <c r="Z124" s="5"/>
      <c r="AA124" s="5"/>
      <c r="AB124" s="5"/>
      <c r="AC124" s="172"/>
      <c r="AD124" s="172"/>
      <c r="AE124" s="172"/>
      <c r="AF124" s="172"/>
      <c r="AG124" s="172"/>
      <c r="AH124" s="165"/>
      <c r="AI124" s="5"/>
      <c r="AJ124" s="5"/>
      <c r="AK124" s="5"/>
      <c r="AL124" s="5"/>
      <c r="AM124" s="5"/>
    </row>
    <row r="125" spans="1:39" ht="12.75" customHeight="1">
      <c r="A125" s="5">
        <f t="shared" si="19"/>
        <v>105</v>
      </c>
      <c r="B125" s="167">
        <f t="shared" si="20"/>
        <v>0</v>
      </c>
      <c r="C125" s="167">
        <f t="shared" si="21"/>
        <v>0</v>
      </c>
      <c r="D125" s="167">
        <f t="shared" si="18"/>
        <v>0</v>
      </c>
      <c r="E125" s="167">
        <f t="shared" si="22"/>
        <v>0</v>
      </c>
      <c r="F125" s="167">
        <f t="shared" si="23"/>
        <v>0</v>
      </c>
      <c r="G125" s="5"/>
      <c r="H125" s="5"/>
      <c r="I125" s="5"/>
      <c r="J125" s="5"/>
      <c r="K125" s="5"/>
      <c r="L125" s="5"/>
      <c r="M125" s="5"/>
      <c r="N125" s="172"/>
      <c r="O125" s="172"/>
      <c r="P125" s="172"/>
      <c r="Q125" s="172"/>
      <c r="R125" s="172"/>
      <c r="S125" s="165"/>
      <c r="T125" s="5"/>
      <c r="U125" s="5"/>
      <c r="V125" s="5"/>
      <c r="W125" s="5"/>
      <c r="X125" s="5"/>
      <c r="Y125" s="5"/>
      <c r="Z125" s="5"/>
      <c r="AA125" s="5"/>
      <c r="AB125" s="5"/>
      <c r="AC125" s="172"/>
      <c r="AD125" s="172"/>
      <c r="AE125" s="172"/>
      <c r="AF125" s="172"/>
      <c r="AG125" s="172"/>
      <c r="AH125" s="165"/>
      <c r="AI125" s="5"/>
      <c r="AJ125" s="5"/>
      <c r="AK125" s="5"/>
      <c r="AL125" s="5"/>
      <c r="AM125" s="5"/>
    </row>
    <row r="126" spans="1:39" ht="12.75" customHeight="1">
      <c r="A126" s="5">
        <f t="shared" si="19"/>
        <v>106</v>
      </c>
      <c r="B126" s="167">
        <f t="shared" si="20"/>
        <v>0</v>
      </c>
      <c r="C126" s="167">
        <f t="shared" si="21"/>
        <v>0</v>
      </c>
      <c r="D126" s="167">
        <f t="shared" si="18"/>
        <v>0</v>
      </c>
      <c r="E126" s="167">
        <f t="shared" si="22"/>
        <v>0</v>
      </c>
      <c r="F126" s="167">
        <f t="shared" si="23"/>
        <v>0</v>
      </c>
      <c r="G126" s="5"/>
      <c r="H126" s="5"/>
      <c r="I126" s="5"/>
      <c r="J126" s="5"/>
      <c r="K126" s="5"/>
      <c r="L126" s="5"/>
      <c r="M126" s="5"/>
      <c r="N126" s="172"/>
      <c r="O126" s="172"/>
      <c r="P126" s="172"/>
      <c r="Q126" s="172"/>
      <c r="R126" s="172"/>
      <c r="S126" s="165"/>
      <c r="T126" s="5"/>
      <c r="U126" s="5"/>
      <c r="V126" s="5"/>
      <c r="W126" s="5"/>
      <c r="X126" s="5"/>
      <c r="Y126" s="5"/>
      <c r="Z126" s="5"/>
      <c r="AA126" s="5"/>
      <c r="AB126" s="5"/>
      <c r="AC126" s="172"/>
      <c r="AD126" s="172"/>
      <c r="AE126" s="172"/>
      <c r="AF126" s="172"/>
      <c r="AG126" s="172"/>
      <c r="AH126" s="165"/>
      <c r="AI126" s="5"/>
      <c r="AJ126" s="5"/>
      <c r="AK126" s="5"/>
      <c r="AL126" s="5"/>
      <c r="AM126" s="5"/>
    </row>
    <row r="127" spans="1:39" ht="12.75" customHeight="1">
      <c r="A127" s="5">
        <f t="shared" si="19"/>
        <v>107</v>
      </c>
      <c r="B127" s="167">
        <f t="shared" si="20"/>
        <v>0</v>
      </c>
      <c r="C127" s="167">
        <f t="shared" si="21"/>
        <v>0</v>
      </c>
      <c r="D127" s="167">
        <f t="shared" si="18"/>
        <v>0</v>
      </c>
      <c r="E127" s="167">
        <f t="shared" si="22"/>
        <v>0</v>
      </c>
      <c r="F127" s="167">
        <f t="shared" si="23"/>
        <v>0</v>
      </c>
      <c r="G127" s="5"/>
      <c r="H127" s="5"/>
      <c r="I127" s="5"/>
      <c r="J127" s="5"/>
      <c r="K127" s="5"/>
      <c r="L127" s="5"/>
      <c r="M127" s="5"/>
      <c r="N127" s="172"/>
      <c r="O127" s="172"/>
      <c r="P127" s="172"/>
      <c r="Q127" s="172"/>
      <c r="R127" s="172"/>
      <c r="S127" s="165"/>
      <c r="T127" s="5"/>
      <c r="U127" s="5"/>
      <c r="V127" s="5"/>
      <c r="W127" s="5"/>
      <c r="X127" s="5"/>
      <c r="Y127" s="5"/>
      <c r="Z127" s="5"/>
      <c r="AA127" s="5"/>
      <c r="AB127" s="5"/>
      <c r="AC127" s="172"/>
      <c r="AD127" s="172"/>
      <c r="AE127" s="172"/>
      <c r="AF127" s="172"/>
      <c r="AG127" s="172"/>
      <c r="AH127" s="165"/>
      <c r="AI127" s="5"/>
      <c r="AJ127" s="5"/>
      <c r="AK127" s="5"/>
      <c r="AL127" s="5"/>
      <c r="AM127" s="5"/>
    </row>
    <row r="128" spans="1:39" ht="12.75" customHeight="1">
      <c r="A128" s="5">
        <f t="shared" si="19"/>
        <v>108</v>
      </c>
      <c r="B128" s="167">
        <f t="shared" si="20"/>
        <v>0</v>
      </c>
      <c r="C128" s="167">
        <f t="shared" si="21"/>
        <v>0</v>
      </c>
      <c r="D128" s="167">
        <f t="shared" si="18"/>
        <v>0</v>
      </c>
      <c r="E128" s="167">
        <f t="shared" si="22"/>
        <v>0</v>
      </c>
      <c r="F128" s="167">
        <f t="shared" si="23"/>
        <v>0</v>
      </c>
      <c r="G128" s="5"/>
      <c r="H128" s="5"/>
      <c r="I128" s="5"/>
      <c r="J128" s="5"/>
      <c r="K128" s="5"/>
      <c r="L128" s="5"/>
      <c r="M128" s="5"/>
      <c r="N128" s="172"/>
      <c r="O128" s="172"/>
      <c r="P128" s="172"/>
      <c r="Q128" s="172"/>
      <c r="R128" s="172"/>
      <c r="S128" s="165"/>
      <c r="T128" s="5"/>
      <c r="U128" s="5"/>
      <c r="V128" s="5"/>
      <c r="W128" s="5"/>
      <c r="X128" s="5"/>
      <c r="Y128" s="5"/>
      <c r="Z128" s="5"/>
      <c r="AA128" s="5"/>
      <c r="AB128" s="5"/>
      <c r="AC128" s="172"/>
      <c r="AD128" s="172"/>
      <c r="AE128" s="172"/>
      <c r="AF128" s="172"/>
      <c r="AG128" s="172"/>
      <c r="AH128" s="165"/>
      <c r="AI128" s="5"/>
      <c r="AJ128" s="5"/>
      <c r="AK128" s="5"/>
      <c r="AL128" s="5"/>
      <c r="AM128" s="5"/>
    </row>
    <row r="129" spans="1:39" ht="12.75" customHeight="1">
      <c r="A129" s="5">
        <f t="shared" si="19"/>
        <v>109</v>
      </c>
      <c r="B129" s="167">
        <f t="shared" si="20"/>
        <v>0</v>
      </c>
      <c r="C129" s="167">
        <f t="shared" si="21"/>
        <v>0</v>
      </c>
      <c r="D129" s="167">
        <f t="shared" si="18"/>
        <v>0</v>
      </c>
      <c r="E129" s="167">
        <f t="shared" si="22"/>
        <v>0</v>
      </c>
      <c r="F129" s="167">
        <f t="shared" si="23"/>
        <v>0</v>
      </c>
      <c r="G129" s="5"/>
      <c r="H129" s="5"/>
      <c r="I129" s="5"/>
      <c r="J129" s="5"/>
      <c r="K129" s="5"/>
      <c r="L129" s="5"/>
      <c r="M129" s="5"/>
      <c r="N129" s="172"/>
      <c r="O129" s="172"/>
      <c r="P129" s="172"/>
      <c r="Q129" s="172"/>
      <c r="R129" s="172"/>
      <c r="S129" s="165"/>
      <c r="T129" s="5"/>
      <c r="U129" s="5"/>
      <c r="V129" s="5"/>
      <c r="W129" s="5"/>
      <c r="X129" s="5"/>
      <c r="Y129" s="5"/>
      <c r="Z129" s="5"/>
      <c r="AA129" s="5"/>
      <c r="AB129" s="5"/>
      <c r="AC129" s="172"/>
      <c r="AD129" s="172"/>
      <c r="AE129" s="172"/>
      <c r="AF129" s="172"/>
      <c r="AG129" s="172"/>
      <c r="AH129" s="165"/>
      <c r="AI129" s="5"/>
      <c r="AJ129" s="5"/>
      <c r="AK129" s="5"/>
      <c r="AL129" s="5"/>
      <c r="AM129" s="5"/>
    </row>
    <row r="130" spans="1:39" ht="12.75" customHeight="1">
      <c r="A130" s="5">
        <f t="shared" si="19"/>
        <v>110</v>
      </c>
      <c r="B130" s="167">
        <f t="shared" si="20"/>
        <v>0</v>
      </c>
      <c r="C130" s="167">
        <f t="shared" si="21"/>
        <v>0</v>
      </c>
      <c r="D130" s="167">
        <f t="shared" si="18"/>
        <v>0</v>
      </c>
      <c r="E130" s="167">
        <f t="shared" si="22"/>
        <v>0</v>
      </c>
      <c r="F130" s="167">
        <f t="shared" si="23"/>
        <v>0</v>
      </c>
      <c r="G130" s="5"/>
      <c r="H130" s="5"/>
      <c r="I130" s="5"/>
      <c r="J130" s="5"/>
      <c r="K130" s="5"/>
      <c r="L130" s="5"/>
      <c r="M130" s="5"/>
      <c r="N130" s="172"/>
      <c r="O130" s="172"/>
      <c r="P130" s="172"/>
      <c r="Q130" s="172"/>
      <c r="R130" s="172"/>
      <c r="S130" s="165"/>
      <c r="T130" s="5"/>
      <c r="U130" s="5"/>
      <c r="V130" s="5"/>
      <c r="W130" s="5"/>
      <c r="X130" s="5"/>
      <c r="Y130" s="5"/>
      <c r="Z130" s="5"/>
      <c r="AA130" s="5"/>
      <c r="AB130" s="5"/>
      <c r="AC130" s="172"/>
      <c r="AD130" s="172"/>
      <c r="AE130" s="172"/>
      <c r="AF130" s="172"/>
      <c r="AG130" s="172"/>
      <c r="AH130" s="165"/>
      <c r="AI130" s="5"/>
      <c r="AJ130" s="5"/>
      <c r="AK130" s="5"/>
      <c r="AL130" s="5"/>
      <c r="AM130" s="5"/>
    </row>
    <row r="131" spans="1:39" ht="12.75" customHeight="1">
      <c r="A131" s="5">
        <f t="shared" si="19"/>
        <v>111</v>
      </c>
      <c r="B131" s="167">
        <f t="shared" si="20"/>
        <v>0</v>
      </c>
      <c r="C131" s="167">
        <f t="shared" si="21"/>
        <v>0</v>
      </c>
      <c r="D131" s="167">
        <f t="shared" si="18"/>
        <v>0</v>
      </c>
      <c r="E131" s="167">
        <f t="shared" si="22"/>
        <v>0</v>
      </c>
      <c r="F131" s="167">
        <f t="shared" si="23"/>
        <v>0</v>
      </c>
      <c r="G131" s="5"/>
      <c r="H131" s="5"/>
      <c r="I131" s="5"/>
      <c r="J131" s="5"/>
      <c r="K131" s="5"/>
      <c r="L131" s="5"/>
      <c r="M131" s="5"/>
      <c r="N131" s="172"/>
      <c r="O131" s="172"/>
      <c r="P131" s="172"/>
      <c r="Q131" s="172"/>
      <c r="R131" s="172"/>
      <c r="S131" s="165"/>
      <c r="T131" s="5"/>
      <c r="U131" s="5"/>
      <c r="V131" s="5"/>
      <c r="W131" s="5"/>
      <c r="X131" s="5"/>
      <c r="Y131" s="5"/>
      <c r="Z131" s="5"/>
      <c r="AA131" s="5"/>
      <c r="AB131" s="5"/>
      <c r="AC131" s="172"/>
      <c r="AD131" s="172"/>
      <c r="AE131" s="172"/>
      <c r="AF131" s="172"/>
      <c r="AG131" s="172"/>
      <c r="AH131" s="165"/>
      <c r="AI131" s="5"/>
      <c r="AJ131" s="5"/>
      <c r="AK131" s="5"/>
      <c r="AL131" s="5"/>
      <c r="AM131" s="5"/>
    </row>
    <row r="132" spans="1:39" ht="12.75" customHeight="1">
      <c r="A132" s="5">
        <f t="shared" si="19"/>
        <v>112</v>
      </c>
      <c r="B132" s="167">
        <f t="shared" si="20"/>
        <v>0</v>
      </c>
      <c r="C132" s="167">
        <f t="shared" si="21"/>
        <v>0</v>
      </c>
      <c r="D132" s="167">
        <f t="shared" si="18"/>
        <v>0</v>
      </c>
      <c r="E132" s="167">
        <f t="shared" si="22"/>
        <v>0</v>
      </c>
      <c r="F132" s="167">
        <f t="shared" si="23"/>
        <v>0</v>
      </c>
      <c r="G132" s="5"/>
      <c r="H132" s="5"/>
      <c r="I132" s="5"/>
      <c r="J132" s="5"/>
      <c r="K132" s="5"/>
      <c r="L132" s="5"/>
      <c r="M132" s="5"/>
      <c r="N132" s="172"/>
      <c r="O132" s="172"/>
      <c r="P132" s="172"/>
      <c r="Q132" s="172"/>
      <c r="R132" s="172"/>
      <c r="S132" s="165"/>
      <c r="T132" s="5"/>
      <c r="U132" s="5"/>
      <c r="V132" s="5"/>
      <c r="W132" s="5"/>
      <c r="X132" s="5"/>
      <c r="Y132" s="5"/>
      <c r="Z132" s="5"/>
      <c r="AA132" s="5"/>
      <c r="AB132" s="5"/>
      <c r="AC132" s="172"/>
      <c r="AD132" s="172"/>
      <c r="AE132" s="172"/>
      <c r="AF132" s="172"/>
      <c r="AG132" s="172"/>
      <c r="AH132" s="165"/>
      <c r="AI132" s="5"/>
      <c r="AJ132" s="5"/>
      <c r="AK132" s="5"/>
      <c r="AL132" s="5"/>
      <c r="AM132" s="5"/>
    </row>
    <row r="133" spans="1:39" ht="12.75" customHeight="1">
      <c r="A133" s="5">
        <f t="shared" si="19"/>
        <v>113</v>
      </c>
      <c r="B133" s="167">
        <f t="shared" si="20"/>
        <v>0</v>
      </c>
      <c r="C133" s="167">
        <f t="shared" si="21"/>
        <v>0</v>
      </c>
      <c r="D133" s="167">
        <f t="shared" si="18"/>
        <v>0</v>
      </c>
      <c r="E133" s="167">
        <f t="shared" si="22"/>
        <v>0</v>
      </c>
      <c r="F133" s="167">
        <f t="shared" si="23"/>
        <v>0</v>
      </c>
      <c r="G133" s="5"/>
      <c r="H133" s="5"/>
      <c r="I133" s="5"/>
      <c r="J133" s="5"/>
      <c r="K133" s="5"/>
      <c r="L133" s="5"/>
      <c r="M133" s="5"/>
      <c r="N133" s="172"/>
      <c r="O133" s="172"/>
      <c r="P133" s="172"/>
      <c r="Q133" s="172"/>
      <c r="R133" s="172"/>
      <c r="S133" s="165"/>
      <c r="T133" s="5"/>
      <c r="U133" s="5"/>
      <c r="V133" s="5"/>
      <c r="W133" s="5"/>
      <c r="X133" s="5"/>
      <c r="Y133" s="5"/>
      <c r="Z133" s="5"/>
      <c r="AA133" s="5"/>
      <c r="AB133" s="5"/>
      <c r="AC133" s="172"/>
      <c r="AD133" s="172"/>
      <c r="AE133" s="172"/>
      <c r="AF133" s="172"/>
      <c r="AG133" s="172"/>
      <c r="AH133" s="165"/>
      <c r="AI133" s="5"/>
      <c r="AJ133" s="5"/>
      <c r="AK133" s="5"/>
      <c r="AL133" s="5"/>
      <c r="AM133" s="5"/>
    </row>
    <row r="134" spans="1:39" ht="12.75" customHeight="1">
      <c r="A134" s="5">
        <f t="shared" si="19"/>
        <v>114</v>
      </c>
      <c r="B134" s="167">
        <f t="shared" si="20"/>
        <v>0</v>
      </c>
      <c r="C134" s="167">
        <f t="shared" si="21"/>
        <v>0</v>
      </c>
      <c r="D134" s="167">
        <f t="shared" si="18"/>
        <v>0</v>
      </c>
      <c r="E134" s="167">
        <f t="shared" si="22"/>
        <v>0</v>
      </c>
      <c r="F134" s="167">
        <f t="shared" si="23"/>
        <v>0</v>
      </c>
      <c r="G134" s="5"/>
      <c r="H134" s="5"/>
      <c r="I134" s="5"/>
      <c r="J134" s="5"/>
      <c r="K134" s="5"/>
      <c r="L134" s="5"/>
      <c r="M134" s="5"/>
      <c r="N134" s="172"/>
      <c r="O134" s="172"/>
      <c r="P134" s="172"/>
      <c r="Q134" s="172"/>
      <c r="R134" s="172"/>
      <c r="S134" s="165"/>
      <c r="T134" s="5"/>
      <c r="U134" s="5"/>
      <c r="V134" s="5"/>
      <c r="W134" s="5"/>
      <c r="X134" s="5"/>
      <c r="Y134" s="5"/>
      <c r="Z134" s="5"/>
      <c r="AA134" s="5"/>
      <c r="AB134" s="5"/>
      <c r="AC134" s="172"/>
      <c r="AD134" s="172"/>
      <c r="AE134" s="172"/>
      <c r="AF134" s="172"/>
      <c r="AG134" s="172"/>
      <c r="AH134" s="165"/>
      <c r="AI134" s="5"/>
      <c r="AJ134" s="5"/>
      <c r="AK134" s="5"/>
      <c r="AL134" s="5"/>
      <c r="AM134" s="5"/>
    </row>
    <row r="135" spans="1:39" ht="12.75" customHeight="1">
      <c r="A135" s="5">
        <f t="shared" si="19"/>
        <v>115</v>
      </c>
      <c r="B135" s="167">
        <f t="shared" si="20"/>
        <v>0</v>
      </c>
      <c r="C135" s="167">
        <f t="shared" si="21"/>
        <v>0</v>
      </c>
      <c r="D135" s="167">
        <f t="shared" si="18"/>
        <v>0</v>
      </c>
      <c r="E135" s="167">
        <f t="shared" si="22"/>
        <v>0</v>
      </c>
      <c r="F135" s="167">
        <f t="shared" si="23"/>
        <v>0</v>
      </c>
      <c r="G135" s="5"/>
      <c r="H135" s="5"/>
      <c r="I135" s="5"/>
      <c r="J135" s="5"/>
      <c r="K135" s="5"/>
      <c r="L135" s="5"/>
      <c r="M135" s="5"/>
      <c r="N135" s="172"/>
      <c r="O135" s="172"/>
      <c r="P135" s="172"/>
      <c r="Q135" s="172"/>
      <c r="R135" s="172"/>
      <c r="S135" s="165"/>
      <c r="T135" s="5"/>
      <c r="U135" s="5"/>
      <c r="V135" s="5"/>
      <c r="W135" s="5"/>
      <c r="X135" s="5"/>
      <c r="Y135" s="5"/>
      <c r="Z135" s="5"/>
      <c r="AA135" s="5"/>
      <c r="AB135" s="5"/>
      <c r="AC135" s="172"/>
      <c r="AD135" s="172"/>
      <c r="AE135" s="172"/>
      <c r="AF135" s="172"/>
      <c r="AG135" s="172"/>
      <c r="AH135" s="165"/>
      <c r="AI135" s="5"/>
      <c r="AJ135" s="5"/>
      <c r="AK135" s="5"/>
      <c r="AL135" s="5"/>
      <c r="AM135" s="5"/>
    </row>
    <row r="136" spans="1:39" ht="12.75" customHeight="1">
      <c r="A136" s="5">
        <f t="shared" si="19"/>
        <v>116</v>
      </c>
      <c r="B136" s="167">
        <f t="shared" si="20"/>
        <v>0</v>
      </c>
      <c r="C136" s="167">
        <f t="shared" si="21"/>
        <v>0</v>
      </c>
      <c r="D136" s="167">
        <f t="shared" si="18"/>
        <v>0</v>
      </c>
      <c r="E136" s="167">
        <f t="shared" si="22"/>
        <v>0</v>
      </c>
      <c r="F136" s="167">
        <f t="shared" si="23"/>
        <v>0</v>
      </c>
      <c r="G136" s="5"/>
      <c r="H136" s="5"/>
      <c r="I136" s="5"/>
      <c r="J136" s="5"/>
      <c r="K136" s="5"/>
      <c r="L136" s="5"/>
      <c r="M136" s="5"/>
      <c r="N136" s="172"/>
      <c r="O136" s="172"/>
      <c r="P136" s="172"/>
      <c r="Q136" s="172"/>
      <c r="R136" s="172"/>
      <c r="S136" s="165"/>
      <c r="T136" s="5"/>
      <c r="U136" s="5"/>
      <c r="V136" s="5"/>
      <c r="W136" s="5"/>
      <c r="X136" s="5"/>
      <c r="Y136" s="5"/>
      <c r="Z136" s="5"/>
      <c r="AA136" s="5"/>
      <c r="AB136" s="5"/>
      <c r="AC136" s="172"/>
      <c r="AD136" s="172"/>
      <c r="AE136" s="172"/>
      <c r="AF136" s="172"/>
      <c r="AG136" s="172"/>
      <c r="AH136" s="165"/>
      <c r="AI136" s="5"/>
      <c r="AJ136" s="5"/>
      <c r="AK136" s="5"/>
      <c r="AL136" s="5"/>
      <c r="AM136" s="5"/>
    </row>
    <row r="137" spans="1:39" ht="12.75" customHeight="1">
      <c r="A137" s="5">
        <f t="shared" si="19"/>
        <v>117</v>
      </c>
      <c r="B137" s="167">
        <f t="shared" si="20"/>
        <v>0</v>
      </c>
      <c r="C137" s="167">
        <f t="shared" si="21"/>
        <v>0</v>
      </c>
      <c r="D137" s="167">
        <f t="shared" si="18"/>
        <v>0</v>
      </c>
      <c r="E137" s="167">
        <f t="shared" si="22"/>
        <v>0</v>
      </c>
      <c r="F137" s="167">
        <f t="shared" si="23"/>
        <v>0</v>
      </c>
      <c r="G137" s="5"/>
      <c r="H137" s="5"/>
      <c r="I137" s="5"/>
      <c r="J137" s="5"/>
      <c r="K137" s="5"/>
      <c r="L137" s="5"/>
      <c r="M137" s="5"/>
      <c r="N137" s="172"/>
      <c r="O137" s="172"/>
      <c r="P137" s="172"/>
      <c r="Q137" s="172"/>
      <c r="R137" s="172"/>
      <c r="S137" s="165"/>
      <c r="T137" s="5"/>
      <c r="U137" s="5"/>
      <c r="V137" s="5"/>
      <c r="W137" s="5"/>
      <c r="X137" s="5"/>
      <c r="Y137" s="5"/>
      <c r="Z137" s="5"/>
      <c r="AA137" s="5"/>
      <c r="AB137" s="5"/>
      <c r="AC137" s="172"/>
      <c r="AD137" s="172"/>
      <c r="AE137" s="172"/>
      <c r="AF137" s="172"/>
      <c r="AG137" s="172"/>
      <c r="AH137" s="165"/>
      <c r="AI137" s="5"/>
      <c r="AJ137" s="5"/>
      <c r="AK137" s="5"/>
      <c r="AL137" s="5"/>
      <c r="AM137" s="5"/>
    </row>
    <row r="138" spans="1:39" ht="12.75" customHeight="1">
      <c r="A138" s="5">
        <f t="shared" si="19"/>
        <v>118</v>
      </c>
      <c r="B138" s="167">
        <f t="shared" si="20"/>
        <v>0</v>
      </c>
      <c r="C138" s="167">
        <f t="shared" si="21"/>
        <v>0</v>
      </c>
      <c r="D138" s="167">
        <f t="shared" si="18"/>
        <v>0</v>
      </c>
      <c r="E138" s="167">
        <f t="shared" si="22"/>
        <v>0</v>
      </c>
      <c r="F138" s="167">
        <f t="shared" si="23"/>
        <v>0</v>
      </c>
      <c r="G138" s="5"/>
      <c r="H138" s="5"/>
      <c r="I138" s="5"/>
      <c r="J138" s="5"/>
      <c r="K138" s="5"/>
      <c r="L138" s="5"/>
      <c r="M138" s="5"/>
      <c r="N138" s="172"/>
      <c r="O138" s="172"/>
      <c r="P138" s="172"/>
      <c r="Q138" s="172"/>
      <c r="R138" s="172"/>
      <c r="S138" s="165"/>
      <c r="T138" s="5"/>
      <c r="U138" s="5"/>
      <c r="V138" s="5"/>
      <c r="W138" s="5"/>
      <c r="X138" s="5"/>
      <c r="Y138" s="5"/>
      <c r="Z138" s="5"/>
      <c r="AA138" s="5"/>
      <c r="AB138" s="5"/>
      <c r="AC138" s="172"/>
      <c r="AD138" s="172"/>
      <c r="AE138" s="172"/>
      <c r="AF138" s="172"/>
      <c r="AG138" s="172"/>
      <c r="AH138" s="165"/>
      <c r="AI138" s="5"/>
      <c r="AJ138" s="5"/>
      <c r="AK138" s="5"/>
      <c r="AL138" s="5"/>
      <c r="AM138" s="5"/>
    </row>
    <row r="139" spans="1:39" ht="12.75" customHeight="1">
      <c r="A139" s="5">
        <f t="shared" si="19"/>
        <v>119</v>
      </c>
      <c r="B139" s="167">
        <f t="shared" si="20"/>
        <v>0</v>
      </c>
      <c r="C139" s="167">
        <f t="shared" si="21"/>
        <v>0</v>
      </c>
      <c r="D139" s="167">
        <f t="shared" si="18"/>
        <v>0</v>
      </c>
      <c r="E139" s="167">
        <f t="shared" si="22"/>
        <v>0</v>
      </c>
      <c r="F139" s="167">
        <f t="shared" si="23"/>
        <v>0</v>
      </c>
      <c r="G139" s="5"/>
      <c r="H139" s="5"/>
      <c r="I139" s="5"/>
      <c r="J139" s="5"/>
      <c r="K139" s="5"/>
      <c r="L139" s="5"/>
      <c r="M139" s="5"/>
      <c r="N139" s="172"/>
      <c r="O139" s="172"/>
      <c r="P139" s="172"/>
      <c r="Q139" s="172"/>
      <c r="R139" s="172"/>
      <c r="S139" s="165"/>
      <c r="T139" s="5"/>
      <c r="U139" s="5"/>
      <c r="V139" s="5"/>
      <c r="W139" s="5"/>
      <c r="X139" s="5"/>
      <c r="Y139" s="5"/>
      <c r="Z139" s="5"/>
      <c r="AA139" s="5"/>
      <c r="AB139" s="5"/>
      <c r="AC139" s="172"/>
      <c r="AD139" s="172"/>
      <c r="AE139" s="172"/>
      <c r="AF139" s="172"/>
      <c r="AG139" s="172"/>
      <c r="AH139" s="165"/>
      <c r="AI139" s="5"/>
      <c r="AJ139" s="5"/>
      <c r="AK139" s="5"/>
      <c r="AL139" s="5"/>
      <c r="AM139" s="5"/>
    </row>
    <row r="140" spans="1:39" ht="12.75" customHeight="1">
      <c r="A140" s="5">
        <f t="shared" si="19"/>
        <v>120</v>
      </c>
      <c r="B140" s="167">
        <f t="shared" si="20"/>
        <v>0</v>
      </c>
      <c r="C140" s="167">
        <f t="shared" si="21"/>
        <v>0</v>
      </c>
      <c r="D140" s="167">
        <f t="shared" si="18"/>
        <v>0</v>
      </c>
      <c r="E140" s="167">
        <f t="shared" si="22"/>
        <v>0</v>
      </c>
      <c r="F140" s="167">
        <f t="shared" si="23"/>
        <v>0</v>
      </c>
      <c r="G140" s="5"/>
      <c r="H140" s="5"/>
      <c r="I140" s="5"/>
      <c r="J140" s="5"/>
      <c r="K140" s="5"/>
      <c r="L140" s="5"/>
      <c r="M140" s="5"/>
      <c r="N140" s="172"/>
      <c r="O140" s="172"/>
      <c r="P140" s="172"/>
      <c r="Q140" s="172"/>
      <c r="R140" s="172"/>
      <c r="S140" s="165"/>
      <c r="T140" s="5"/>
      <c r="U140" s="5"/>
      <c r="V140" s="5"/>
      <c r="W140" s="5"/>
      <c r="X140" s="5"/>
      <c r="Y140" s="5"/>
      <c r="Z140" s="5"/>
      <c r="AA140" s="5"/>
      <c r="AB140" s="5"/>
      <c r="AC140" s="172"/>
      <c r="AD140" s="172"/>
      <c r="AE140" s="172"/>
      <c r="AF140" s="172"/>
      <c r="AG140" s="172"/>
      <c r="AH140" s="165"/>
      <c r="AI140" s="5"/>
      <c r="AJ140" s="5"/>
      <c r="AK140" s="5"/>
      <c r="AL140" s="5"/>
      <c r="AM140" s="5"/>
    </row>
    <row r="141" spans="1:39" ht="12.75" customHeight="1">
      <c r="A141" s="5">
        <f t="shared" si="19"/>
        <v>121</v>
      </c>
      <c r="B141" s="167">
        <f t="shared" si="20"/>
        <v>0</v>
      </c>
      <c r="C141" s="167">
        <f t="shared" si="21"/>
        <v>0</v>
      </c>
      <c r="D141" s="167">
        <f t="shared" si="18"/>
        <v>0</v>
      </c>
      <c r="E141" s="167">
        <f t="shared" si="22"/>
        <v>0</v>
      </c>
      <c r="F141" s="167">
        <f t="shared" si="23"/>
        <v>0</v>
      </c>
      <c r="G141" s="5"/>
      <c r="H141" s="5"/>
      <c r="I141" s="5"/>
      <c r="J141" s="5"/>
      <c r="K141" s="5"/>
      <c r="L141" s="5"/>
      <c r="M141" s="5"/>
      <c r="N141" s="172"/>
      <c r="O141" s="172"/>
      <c r="P141" s="172"/>
      <c r="Q141" s="172"/>
      <c r="R141" s="172"/>
      <c r="S141" s="165"/>
      <c r="T141" s="5"/>
      <c r="U141" s="5"/>
      <c r="V141" s="5"/>
      <c r="W141" s="5"/>
      <c r="X141" s="5"/>
      <c r="Y141" s="5"/>
      <c r="Z141" s="5"/>
      <c r="AA141" s="5"/>
      <c r="AB141" s="5"/>
      <c r="AC141" s="172"/>
      <c r="AD141" s="172"/>
      <c r="AE141" s="172"/>
      <c r="AF141" s="172"/>
      <c r="AG141" s="172"/>
      <c r="AH141" s="165"/>
      <c r="AI141" s="5"/>
      <c r="AJ141" s="5"/>
      <c r="AK141" s="5"/>
      <c r="AL141" s="5"/>
      <c r="AM141" s="5"/>
    </row>
    <row r="142" spans="1:39" ht="12.75" customHeight="1">
      <c r="A142" s="5">
        <f t="shared" si="19"/>
        <v>122</v>
      </c>
      <c r="B142" s="167">
        <f t="shared" si="20"/>
        <v>0</v>
      </c>
      <c r="C142" s="167">
        <f t="shared" si="21"/>
        <v>0</v>
      </c>
      <c r="D142" s="167">
        <f t="shared" si="18"/>
        <v>0</v>
      </c>
      <c r="E142" s="167">
        <f t="shared" si="22"/>
        <v>0</v>
      </c>
      <c r="F142" s="167">
        <f t="shared" si="23"/>
        <v>0</v>
      </c>
      <c r="G142" s="5"/>
      <c r="H142" s="5"/>
      <c r="I142" s="5"/>
      <c r="J142" s="5"/>
      <c r="K142" s="5"/>
      <c r="L142" s="5"/>
      <c r="M142" s="5"/>
      <c r="N142" s="172"/>
      <c r="O142" s="172"/>
      <c r="P142" s="172"/>
      <c r="Q142" s="172"/>
      <c r="R142" s="172"/>
      <c r="S142" s="165"/>
      <c r="T142" s="5"/>
      <c r="U142" s="5"/>
      <c r="V142" s="5"/>
      <c r="W142" s="5"/>
      <c r="X142" s="5"/>
      <c r="Y142" s="5"/>
      <c r="Z142" s="5"/>
      <c r="AA142" s="5"/>
      <c r="AB142" s="5"/>
      <c r="AC142" s="172"/>
      <c r="AD142" s="172"/>
      <c r="AE142" s="172"/>
      <c r="AF142" s="172"/>
      <c r="AG142" s="172"/>
      <c r="AH142" s="165"/>
      <c r="AI142" s="5"/>
      <c r="AJ142" s="5"/>
      <c r="AK142" s="5"/>
      <c r="AL142" s="5"/>
      <c r="AM142" s="5"/>
    </row>
    <row r="143" spans="1:39" ht="12.75" customHeight="1">
      <c r="A143" s="5">
        <f t="shared" si="19"/>
        <v>123</v>
      </c>
      <c r="B143" s="167">
        <f t="shared" si="20"/>
        <v>0</v>
      </c>
      <c r="C143" s="167">
        <f t="shared" si="21"/>
        <v>0</v>
      </c>
      <c r="D143" s="167">
        <f t="shared" si="18"/>
        <v>0</v>
      </c>
      <c r="E143" s="167">
        <f t="shared" si="22"/>
        <v>0</v>
      </c>
      <c r="F143" s="167">
        <f t="shared" si="23"/>
        <v>0</v>
      </c>
      <c r="G143" s="5"/>
      <c r="H143" s="5"/>
      <c r="I143" s="5"/>
      <c r="J143" s="5"/>
      <c r="K143" s="5"/>
      <c r="L143" s="5"/>
      <c r="M143" s="5"/>
      <c r="N143" s="172"/>
      <c r="O143" s="172"/>
      <c r="P143" s="172"/>
      <c r="Q143" s="172"/>
      <c r="R143" s="172"/>
      <c r="S143" s="16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</row>
    <row r="144" spans="1:39" ht="12.75" customHeight="1">
      <c r="A144" s="5">
        <f t="shared" si="19"/>
        <v>124</v>
      </c>
      <c r="B144" s="167">
        <f t="shared" si="20"/>
        <v>0</v>
      </c>
      <c r="C144" s="167">
        <f t="shared" si="21"/>
        <v>0</v>
      </c>
      <c r="D144" s="167">
        <f t="shared" si="18"/>
        <v>0</v>
      </c>
      <c r="E144" s="167">
        <f t="shared" si="22"/>
        <v>0</v>
      </c>
      <c r="F144" s="167">
        <f t="shared" si="23"/>
        <v>0</v>
      </c>
      <c r="G144" s="5"/>
      <c r="H144" s="5"/>
      <c r="I144" s="5"/>
      <c r="J144" s="5"/>
      <c r="K144" s="5"/>
      <c r="L144" s="5"/>
      <c r="M144" s="5"/>
      <c r="N144" s="172"/>
      <c r="O144" s="172"/>
      <c r="P144" s="172"/>
      <c r="Q144" s="172"/>
      <c r="R144" s="172"/>
      <c r="S144" s="16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</row>
    <row r="145" spans="1:39" ht="12.75" customHeight="1">
      <c r="A145" s="5">
        <f t="shared" si="19"/>
        <v>125</v>
      </c>
      <c r="B145" s="167">
        <f t="shared" si="20"/>
        <v>0</v>
      </c>
      <c r="C145" s="167">
        <f t="shared" si="21"/>
        <v>0</v>
      </c>
      <c r="D145" s="167">
        <f t="shared" si="18"/>
        <v>0</v>
      </c>
      <c r="E145" s="167">
        <f t="shared" si="22"/>
        <v>0</v>
      </c>
      <c r="F145" s="167">
        <f t="shared" si="23"/>
        <v>0</v>
      </c>
      <c r="G145" s="5"/>
      <c r="H145" s="5"/>
      <c r="I145" s="5"/>
      <c r="J145" s="5"/>
      <c r="K145" s="5"/>
      <c r="L145" s="5"/>
      <c r="M145" s="5"/>
      <c r="N145" s="172"/>
      <c r="O145" s="172"/>
      <c r="P145" s="172"/>
      <c r="Q145" s="172"/>
      <c r="R145" s="172"/>
      <c r="S145" s="16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</row>
    <row r="146" spans="1:39" ht="12.75" customHeight="1">
      <c r="A146" s="5">
        <f t="shared" si="19"/>
        <v>126</v>
      </c>
      <c r="B146" s="167">
        <f t="shared" si="20"/>
        <v>0</v>
      </c>
      <c r="C146" s="167">
        <f t="shared" si="21"/>
        <v>0</v>
      </c>
      <c r="D146" s="167">
        <f t="shared" si="18"/>
        <v>0</v>
      </c>
      <c r="E146" s="167">
        <f t="shared" si="22"/>
        <v>0</v>
      </c>
      <c r="F146" s="167">
        <f t="shared" si="23"/>
        <v>0</v>
      </c>
      <c r="G146" s="5"/>
      <c r="H146" s="5"/>
      <c r="I146" s="5"/>
      <c r="J146" s="5"/>
      <c r="K146" s="5"/>
      <c r="L146" s="5"/>
      <c r="M146" s="5"/>
      <c r="N146" s="172"/>
      <c r="O146" s="172"/>
      <c r="P146" s="172"/>
      <c r="Q146" s="172"/>
      <c r="R146" s="172"/>
      <c r="S146" s="16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</row>
    <row r="147" spans="1:39" ht="12.75" customHeight="1">
      <c r="A147" s="5">
        <f t="shared" si="19"/>
        <v>127</v>
      </c>
      <c r="B147" s="167">
        <f t="shared" si="20"/>
        <v>0</v>
      </c>
      <c r="C147" s="167">
        <f t="shared" si="21"/>
        <v>0</v>
      </c>
      <c r="D147" s="167">
        <f t="shared" si="18"/>
        <v>0</v>
      </c>
      <c r="E147" s="167">
        <f t="shared" si="22"/>
        <v>0</v>
      </c>
      <c r="F147" s="167">
        <f t="shared" si="23"/>
        <v>0</v>
      </c>
      <c r="G147" s="5"/>
      <c r="H147" s="5"/>
      <c r="I147" s="5"/>
      <c r="J147" s="5"/>
      <c r="K147" s="5"/>
      <c r="L147" s="5"/>
      <c r="M147" s="5"/>
      <c r="N147" s="172"/>
      <c r="O147" s="172"/>
      <c r="P147" s="172"/>
      <c r="Q147" s="172"/>
      <c r="R147" s="172"/>
      <c r="S147" s="16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</row>
    <row r="148" spans="1:39" ht="12.75" customHeight="1">
      <c r="A148" s="5">
        <f t="shared" si="19"/>
        <v>128</v>
      </c>
      <c r="B148" s="167">
        <f t="shared" si="20"/>
        <v>0</v>
      </c>
      <c r="C148" s="167">
        <f t="shared" si="21"/>
        <v>0</v>
      </c>
      <c r="D148" s="167">
        <f t="shared" si="18"/>
        <v>0</v>
      </c>
      <c r="E148" s="167">
        <f t="shared" si="22"/>
        <v>0</v>
      </c>
      <c r="F148" s="167">
        <f t="shared" si="23"/>
        <v>0</v>
      </c>
      <c r="G148" s="5"/>
      <c r="H148" s="5"/>
      <c r="I148" s="5"/>
      <c r="J148" s="5"/>
      <c r="K148" s="5"/>
      <c r="L148" s="5"/>
      <c r="M148" s="5"/>
      <c r="N148" s="172"/>
      <c r="O148" s="172"/>
      <c r="P148" s="172"/>
      <c r="Q148" s="172"/>
      <c r="R148" s="172"/>
      <c r="S148" s="16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</row>
    <row r="149" spans="1:39" ht="12.75" customHeight="1">
      <c r="A149" s="5">
        <f t="shared" si="19"/>
        <v>129</v>
      </c>
      <c r="B149" s="167">
        <f t="shared" si="20"/>
        <v>0</v>
      </c>
      <c r="C149" s="167">
        <f t="shared" si="21"/>
        <v>0</v>
      </c>
      <c r="D149" s="167">
        <f t="shared" ref="D149:D180" si="24">($C$12/12)*B149</f>
        <v>0</v>
      </c>
      <c r="E149" s="167">
        <f t="shared" si="22"/>
        <v>0</v>
      </c>
      <c r="F149" s="167">
        <f t="shared" si="23"/>
        <v>0</v>
      </c>
      <c r="G149" s="5"/>
      <c r="H149" s="5"/>
      <c r="I149" s="5"/>
      <c r="J149" s="5"/>
      <c r="K149" s="5"/>
      <c r="L149" s="5"/>
      <c r="M149" s="5"/>
      <c r="N149" s="172"/>
      <c r="O149" s="172"/>
      <c r="P149" s="172"/>
      <c r="Q149" s="172"/>
      <c r="R149" s="172"/>
      <c r="S149" s="16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</row>
    <row r="150" spans="1:39" ht="12.75" customHeight="1">
      <c r="A150" s="5">
        <f t="shared" ref="A150:A181" si="25">1+A149</f>
        <v>130</v>
      </c>
      <c r="B150" s="167">
        <f t="shared" ref="B150:B181" si="26">IF(B149-$C$14+D149&lt;=0.001,0,B149-$C$14+D149)</f>
        <v>0</v>
      </c>
      <c r="C150" s="167">
        <f t="shared" ref="C150:C181" si="27">IF(B150&lt;=0,0,C149+$C$14-D150)</f>
        <v>0</v>
      </c>
      <c r="D150" s="167">
        <f t="shared" si="24"/>
        <v>0</v>
      </c>
      <c r="E150" s="167">
        <f t="shared" ref="E150:E181" si="28">IF(B150&lt;=0,0,E149+D150)</f>
        <v>0</v>
      </c>
      <c r="F150" s="167">
        <f t="shared" ref="F150:F181" si="29">IF(B150&lt;=0,0,E150+C150)</f>
        <v>0</v>
      </c>
      <c r="G150" s="5"/>
      <c r="H150" s="5"/>
      <c r="I150" s="5"/>
      <c r="J150" s="5"/>
      <c r="K150" s="5"/>
      <c r="L150" s="5"/>
      <c r="M150" s="5"/>
      <c r="N150" s="172"/>
      <c r="O150" s="172"/>
      <c r="P150" s="172"/>
      <c r="Q150" s="172"/>
      <c r="R150" s="172"/>
      <c r="S150" s="16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</row>
    <row r="151" spans="1:39" ht="12.75" customHeight="1">
      <c r="A151" s="5">
        <f t="shared" si="25"/>
        <v>131</v>
      </c>
      <c r="B151" s="167">
        <f t="shared" si="26"/>
        <v>0</v>
      </c>
      <c r="C151" s="167">
        <f t="shared" si="27"/>
        <v>0</v>
      </c>
      <c r="D151" s="167">
        <f t="shared" si="24"/>
        <v>0</v>
      </c>
      <c r="E151" s="167">
        <f t="shared" si="28"/>
        <v>0</v>
      </c>
      <c r="F151" s="167">
        <f t="shared" si="29"/>
        <v>0</v>
      </c>
      <c r="G151" s="5"/>
      <c r="H151" s="5"/>
      <c r="I151" s="5"/>
      <c r="J151" s="5"/>
      <c r="K151" s="5"/>
      <c r="L151" s="5"/>
      <c r="M151" s="5"/>
      <c r="N151" s="172"/>
      <c r="O151" s="172"/>
      <c r="P151" s="172"/>
      <c r="Q151" s="172"/>
      <c r="R151" s="172"/>
      <c r="S151" s="16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</row>
    <row r="152" spans="1:39" ht="12.75" customHeight="1">
      <c r="A152" s="5">
        <f t="shared" si="25"/>
        <v>132</v>
      </c>
      <c r="B152" s="167">
        <f t="shared" si="26"/>
        <v>0</v>
      </c>
      <c r="C152" s="167">
        <f t="shared" si="27"/>
        <v>0</v>
      </c>
      <c r="D152" s="167">
        <f t="shared" si="24"/>
        <v>0</v>
      </c>
      <c r="E152" s="167">
        <f t="shared" si="28"/>
        <v>0</v>
      </c>
      <c r="F152" s="167">
        <f t="shared" si="29"/>
        <v>0</v>
      </c>
      <c r="G152" s="5"/>
      <c r="H152" s="5"/>
      <c r="I152" s="5"/>
      <c r="J152" s="5"/>
      <c r="K152" s="5"/>
      <c r="L152" s="5"/>
      <c r="M152" s="5"/>
      <c r="N152" s="172"/>
      <c r="O152" s="172"/>
      <c r="P152" s="172"/>
      <c r="Q152" s="172"/>
      <c r="R152" s="172"/>
      <c r="S152" s="16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</row>
    <row r="153" spans="1:39" ht="12.75" customHeight="1">
      <c r="A153" s="5">
        <f t="shared" si="25"/>
        <v>133</v>
      </c>
      <c r="B153" s="167">
        <f t="shared" si="26"/>
        <v>0</v>
      </c>
      <c r="C153" s="167">
        <f t="shared" si="27"/>
        <v>0</v>
      </c>
      <c r="D153" s="167">
        <f t="shared" si="24"/>
        <v>0</v>
      </c>
      <c r="E153" s="167">
        <f t="shared" si="28"/>
        <v>0</v>
      </c>
      <c r="F153" s="167">
        <f t="shared" si="29"/>
        <v>0</v>
      </c>
      <c r="G153" s="5"/>
      <c r="H153" s="5"/>
      <c r="I153" s="5"/>
      <c r="J153" s="5"/>
      <c r="K153" s="5"/>
      <c r="L153" s="5"/>
      <c r="M153" s="5"/>
      <c r="N153" s="172"/>
      <c r="O153" s="172"/>
      <c r="P153" s="172"/>
      <c r="Q153" s="172"/>
      <c r="R153" s="172"/>
      <c r="S153" s="16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</row>
    <row r="154" spans="1:39" ht="12.75" customHeight="1">
      <c r="A154" s="5">
        <f t="shared" si="25"/>
        <v>134</v>
      </c>
      <c r="B154" s="167">
        <f t="shared" si="26"/>
        <v>0</v>
      </c>
      <c r="C154" s="167">
        <f t="shared" si="27"/>
        <v>0</v>
      </c>
      <c r="D154" s="167">
        <f t="shared" si="24"/>
        <v>0</v>
      </c>
      <c r="E154" s="167">
        <f t="shared" si="28"/>
        <v>0</v>
      </c>
      <c r="F154" s="167">
        <f t="shared" si="29"/>
        <v>0</v>
      </c>
      <c r="G154" s="5"/>
      <c r="H154" s="5"/>
      <c r="I154" s="5"/>
      <c r="J154" s="5"/>
      <c r="K154" s="5"/>
      <c r="L154" s="5"/>
      <c r="M154" s="5"/>
      <c r="N154" s="172"/>
      <c r="O154" s="172"/>
      <c r="P154" s="172"/>
      <c r="Q154" s="172"/>
      <c r="R154" s="172"/>
      <c r="S154" s="16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</row>
    <row r="155" spans="1:39" ht="12.75" customHeight="1">
      <c r="A155" s="5">
        <f t="shared" si="25"/>
        <v>135</v>
      </c>
      <c r="B155" s="167">
        <f t="shared" si="26"/>
        <v>0</v>
      </c>
      <c r="C155" s="167">
        <f t="shared" si="27"/>
        <v>0</v>
      </c>
      <c r="D155" s="167">
        <f t="shared" si="24"/>
        <v>0</v>
      </c>
      <c r="E155" s="167">
        <f t="shared" si="28"/>
        <v>0</v>
      </c>
      <c r="F155" s="167">
        <f t="shared" si="29"/>
        <v>0</v>
      </c>
      <c r="G155" s="5"/>
      <c r="H155" s="5"/>
      <c r="I155" s="5"/>
      <c r="J155" s="5"/>
      <c r="K155" s="5"/>
      <c r="L155" s="5"/>
      <c r="M155" s="5"/>
      <c r="N155" s="172"/>
      <c r="O155" s="172"/>
      <c r="P155" s="172"/>
      <c r="Q155" s="172"/>
      <c r="R155" s="172"/>
      <c r="S155" s="16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</row>
    <row r="156" spans="1:39" ht="12.75" customHeight="1">
      <c r="A156" s="5">
        <f t="shared" si="25"/>
        <v>136</v>
      </c>
      <c r="B156" s="167">
        <f t="shared" si="26"/>
        <v>0</v>
      </c>
      <c r="C156" s="167">
        <f t="shared" si="27"/>
        <v>0</v>
      </c>
      <c r="D156" s="167">
        <f t="shared" si="24"/>
        <v>0</v>
      </c>
      <c r="E156" s="167">
        <f t="shared" si="28"/>
        <v>0</v>
      </c>
      <c r="F156" s="167">
        <f t="shared" si="29"/>
        <v>0</v>
      </c>
      <c r="G156" s="5"/>
      <c r="H156" s="5"/>
      <c r="I156" s="5"/>
      <c r="J156" s="5"/>
      <c r="K156" s="5"/>
      <c r="L156" s="5"/>
      <c r="M156" s="5"/>
      <c r="N156" s="172"/>
      <c r="O156" s="172"/>
      <c r="P156" s="172"/>
      <c r="Q156" s="172"/>
      <c r="R156" s="172"/>
      <c r="S156" s="16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</row>
    <row r="157" spans="1:39" ht="12.75" customHeight="1">
      <c r="A157" s="5">
        <f t="shared" si="25"/>
        <v>137</v>
      </c>
      <c r="B157" s="167">
        <f t="shared" si="26"/>
        <v>0</v>
      </c>
      <c r="C157" s="167">
        <f t="shared" si="27"/>
        <v>0</v>
      </c>
      <c r="D157" s="167">
        <f t="shared" si="24"/>
        <v>0</v>
      </c>
      <c r="E157" s="167">
        <f t="shared" si="28"/>
        <v>0</v>
      </c>
      <c r="F157" s="167">
        <f t="shared" si="29"/>
        <v>0</v>
      </c>
      <c r="G157" s="5"/>
      <c r="H157" s="5"/>
      <c r="I157" s="5"/>
      <c r="J157" s="5"/>
      <c r="K157" s="5"/>
      <c r="L157" s="5"/>
      <c r="M157" s="5"/>
      <c r="N157" s="172"/>
      <c r="O157" s="172"/>
      <c r="P157" s="172"/>
      <c r="Q157" s="172"/>
      <c r="R157" s="172"/>
      <c r="S157" s="16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</row>
    <row r="158" spans="1:39" ht="12.75" customHeight="1">
      <c r="A158" s="5">
        <f t="shared" si="25"/>
        <v>138</v>
      </c>
      <c r="B158" s="167">
        <f t="shared" si="26"/>
        <v>0</v>
      </c>
      <c r="C158" s="167">
        <f t="shared" si="27"/>
        <v>0</v>
      </c>
      <c r="D158" s="167">
        <f t="shared" si="24"/>
        <v>0</v>
      </c>
      <c r="E158" s="167">
        <f t="shared" si="28"/>
        <v>0</v>
      </c>
      <c r="F158" s="167">
        <f t="shared" si="29"/>
        <v>0</v>
      </c>
      <c r="G158" s="5"/>
      <c r="H158" s="5"/>
      <c r="I158" s="5"/>
      <c r="J158" s="5"/>
      <c r="K158" s="5"/>
      <c r="L158" s="5"/>
      <c r="M158" s="5"/>
      <c r="N158" s="172"/>
      <c r="O158" s="172"/>
      <c r="P158" s="172"/>
      <c r="Q158" s="172"/>
      <c r="R158" s="172"/>
      <c r="S158" s="16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</row>
    <row r="159" spans="1:39" ht="12.75" customHeight="1">
      <c r="A159" s="5">
        <f t="shared" si="25"/>
        <v>139</v>
      </c>
      <c r="B159" s="167">
        <f t="shared" si="26"/>
        <v>0</v>
      </c>
      <c r="C159" s="167">
        <f t="shared" si="27"/>
        <v>0</v>
      </c>
      <c r="D159" s="167">
        <f t="shared" si="24"/>
        <v>0</v>
      </c>
      <c r="E159" s="167">
        <f t="shared" si="28"/>
        <v>0</v>
      </c>
      <c r="F159" s="167">
        <f t="shared" si="29"/>
        <v>0</v>
      </c>
      <c r="G159" s="5"/>
      <c r="H159" s="5"/>
      <c r="I159" s="5"/>
      <c r="J159" s="5"/>
      <c r="K159" s="5"/>
      <c r="L159" s="5"/>
      <c r="M159" s="5"/>
      <c r="N159" s="172"/>
      <c r="O159" s="172"/>
      <c r="P159" s="172"/>
      <c r="Q159" s="172"/>
      <c r="R159" s="172"/>
      <c r="S159" s="16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</row>
    <row r="160" spans="1:39" ht="12.75" customHeight="1">
      <c r="A160" s="5">
        <f t="shared" si="25"/>
        <v>140</v>
      </c>
      <c r="B160" s="167">
        <f t="shared" si="26"/>
        <v>0</v>
      </c>
      <c r="C160" s="167">
        <f t="shared" si="27"/>
        <v>0</v>
      </c>
      <c r="D160" s="167">
        <f t="shared" si="24"/>
        <v>0</v>
      </c>
      <c r="E160" s="167">
        <f t="shared" si="28"/>
        <v>0</v>
      </c>
      <c r="F160" s="167">
        <f t="shared" si="29"/>
        <v>0</v>
      </c>
      <c r="G160" s="5"/>
      <c r="H160" s="5"/>
      <c r="I160" s="5"/>
      <c r="J160" s="5"/>
      <c r="K160" s="5"/>
      <c r="L160" s="5"/>
      <c r="M160" s="5"/>
      <c r="N160" s="172"/>
      <c r="O160" s="172"/>
      <c r="P160" s="172"/>
      <c r="Q160" s="172"/>
      <c r="R160" s="172"/>
      <c r="S160" s="16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</row>
    <row r="161" spans="1:39" ht="12.75" customHeight="1">
      <c r="A161" s="5">
        <f t="shared" si="25"/>
        <v>141</v>
      </c>
      <c r="B161" s="167">
        <f t="shared" si="26"/>
        <v>0</v>
      </c>
      <c r="C161" s="167">
        <f t="shared" si="27"/>
        <v>0</v>
      </c>
      <c r="D161" s="167">
        <f t="shared" si="24"/>
        <v>0</v>
      </c>
      <c r="E161" s="167">
        <f t="shared" si="28"/>
        <v>0</v>
      </c>
      <c r="F161" s="167">
        <f t="shared" si="29"/>
        <v>0</v>
      </c>
      <c r="G161" s="5"/>
      <c r="H161" s="5"/>
      <c r="I161" s="5"/>
      <c r="J161" s="5"/>
      <c r="K161" s="5"/>
      <c r="L161" s="5"/>
      <c r="M161" s="5"/>
      <c r="N161" s="172"/>
      <c r="O161" s="172"/>
      <c r="P161" s="172"/>
      <c r="Q161" s="172"/>
      <c r="R161" s="172"/>
      <c r="S161" s="16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</row>
    <row r="162" spans="1:39" ht="12.75" customHeight="1">
      <c r="A162" s="5">
        <f t="shared" si="25"/>
        <v>142</v>
      </c>
      <c r="B162" s="167">
        <f t="shared" si="26"/>
        <v>0</v>
      </c>
      <c r="C162" s="167">
        <f t="shared" si="27"/>
        <v>0</v>
      </c>
      <c r="D162" s="167">
        <f t="shared" si="24"/>
        <v>0</v>
      </c>
      <c r="E162" s="167">
        <f t="shared" si="28"/>
        <v>0</v>
      </c>
      <c r="F162" s="167">
        <f t="shared" si="29"/>
        <v>0</v>
      </c>
      <c r="G162" s="5"/>
      <c r="H162" s="5"/>
      <c r="I162" s="5"/>
      <c r="J162" s="5"/>
      <c r="K162" s="5"/>
      <c r="L162" s="5"/>
      <c r="M162" s="5"/>
      <c r="N162" s="172"/>
      <c r="O162" s="172"/>
      <c r="P162" s="172"/>
      <c r="Q162" s="172"/>
      <c r="R162" s="172"/>
      <c r="S162" s="16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</row>
    <row r="163" spans="1:39" ht="12.75" customHeight="1">
      <c r="A163" s="5">
        <f t="shared" si="25"/>
        <v>143</v>
      </c>
      <c r="B163" s="167">
        <f t="shared" si="26"/>
        <v>0</v>
      </c>
      <c r="C163" s="167">
        <f t="shared" si="27"/>
        <v>0</v>
      </c>
      <c r="D163" s="167">
        <f t="shared" si="24"/>
        <v>0</v>
      </c>
      <c r="E163" s="167">
        <f t="shared" si="28"/>
        <v>0</v>
      </c>
      <c r="F163" s="167">
        <f t="shared" si="29"/>
        <v>0</v>
      </c>
      <c r="G163" s="5"/>
      <c r="H163" s="5"/>
      <c r="I163" s="5"/>
      <c r="J163" s="5"/>
      <c r="K163" s="5"/>
      <c r="L163" s="5"/>
      <c r="M163" s="5"/>
      <c r="N163" s="172"/>
      <c r="O163" s="172"/>
      <c r="P163" s="172"/>
      <c r="Q163" s="172"/>
      <c r="R163" s="172"/>
      <c r="S163" s="16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</row>
    <row r="164" spans="1:39" ht="12.75" customHeight="1">
      <c r="A164" s="5">
        <f t="shared" si="25"/>
        <v>144</v>
      </c>
      <c r="B164" s="167">
        <f t="shared" si="26"/>
        <v>0</v>
      </c>
      <c r="C164" s="167">
        <f t="shared" si="27"/>
        <v>0</v>
      </c>
      <c r="D164" s="167">
        <f t="shared" si="24"/>
        <v>0</v>
      </c>
      <c r="E164" s="167">
        <f t="shared" si="28"/>
        <v>0</v>
      </c>
      <c r="F164" s="167">
        <f t="shared" si="29"/>
        <v>0</v>
      </c>
      <c r="G164" s="5"/>
      <c r="H164" s="5"/>
      <c r="I164" s="5"/>
      <c r="J164" s="5"/>
      <c r="K164" s="5"/>
      <c r="L164" s="5"/>
      <c r="M164" s="5"/>
      <c r="N164" s="172"/>
      <c r="O164" s="172"/>
      <c r="P164" s="172"/>
      <c r="Q164" s="172"/>
      <c r="R164" s="172"/>
      <c r="S164" s="16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</row>
    <row r="165" spans="1:39" ht="12.75" customHeight="1">
      <c r="A165" s="5">
        <f t="shared" si="25"/>
        <v>145</v>
      </c>
      <c r="B165" s="167">
        <f t="shared" si="26"/>
        <v>0</v>
      </c>
      <c r="C165" s="167">
        <f t="shared" si="27"/>
        <v>0</v>
      </c>
      <c r="D165" s="167">
        <f t="shared" si="24"/>
        <v>0</v>
      </c>
      <c r="E165" s="167">
        <f t="shared" si="28"/>
        <v>0</v>
      </c>
      <c r="F165" s="167">
        <f t="shared" si="29"/>
        <v>0</v>
      </c>
      <c r="G165" s="5"/>
      <c r="H165" s="5"/>
      <c r="I165" s="5"/>
      <c r="J165" s="5"/>
      <c r="K165" s="5"/>
      <c r="L165" s="5"/>
      <c r="M165" s="5"/>
      <c r="N165" s="172"/>
      <c r="O165" s="172"/>
      <c r="P165" s="172"/>
      <c r="Q165" s="172"/>
      <c r="R165" s="172"/>
      <c r="S165" s="16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</row>
    <row r="166" spans="1:39" ht="12.75" customHeight="1">
      <c r="A166" s="5">
        <f t="shared" si="25"/>
        <v>146</v>
      </c>
      <c r="B166" s="167">
        <f t="shared" si="26"/>
        <v>0</v>
      </c>
      <c r="C166" s="167">
        <f t="shared" si="27"/>
        <v>0</v>
      </c>
      <c r="D166" s="167">
        <f t="shared" si="24"/>
        <v>0</v>
      </c>
      <c r="E166" s="167">
        <f t="shared" si="28"/>
        <v>0</v>
      </c>
      <c r="F166" s="167">
        <f t="shared" si="29"/>
        <v>0</v>
      </c>
      <c r="G166" s="5"/>
      <c r="H166" s="5"/>
      <c r="I166" s="5"/>
      <c r="J166" s="5"/>
      <c r="K166" s="5"/>
      <c r="L166" s="5"/>
      <c r="M166" s="5"/>
      <c r="N166" s="172"/>
      <c r="O166" s="172"/>
      <c r="P166" s="172"/>
      <c r="Q166" s="172"/>
      <c r="R166" s="172"/>
      <c r="S166" s="16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</row>
    <row r="167" spans="1:39" ht="12.75" customHeight="1">
      <c r="A167" s="5">
        <f t="shared" si="25"/>
        <v>147</v>
      </c>
      <c r="B167" s="167">
        <f t="shared" si="26"/>
        <v>0</v>
      </c>
      <c r="C167" s="167">
        <f t="shared" si="27"/>
        <v>0</v>
      </c>
      <c r="D167" s="167">
        <f t="shared" si="24"/>
        <v>0</v>
      </c>
      <c r="E167" s="167">
        <f t="shared" si="28"/>
        <v>0</v>
      </c>
      <c r="F167" s="167">
        <f t="shared" si="29"/>
        <v>0</v>
      </c>
      <c r="G167" s="5"/>
      <c r="H167" s="5"/>
      <c r="I167" s="5"/>
      <c r="J167" s="5"/>
      <c r="K167" s="5"/>
      <c r="L167" s="5"/>
      <c r="M167" s="5"/>
      <c r="N167" s="172"/>
      <c r="O167" s="172"/>
      <c r="P167" s="172"/>
      <c r="Q167" s="172"/>
      <c r="R167" s="172"/>
      <c r="S167" s="16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</row>
    <row r="168" spans="1:39" ht="12.75" customHeight="1">
      <c r="A168" s="5">
        <f t="shared" si="25"/>
        <v>148</v>
      </c>
      <c r="B168" s="167">
        <f t="shared" si="26"/>
        <v>0</v>
      </c>
      <c r="C168" s="167">
        <f t="shared" si="27"/>
        <v>0</v>
      </c>
      <c r="D168" s="167">
        <f t="shared" si="24"/>
        <v>0</v>
      </c>
      <c r="E168" s="167">
        <f t="shared" si="28"/>
        <v>0</v>
      </c>
      <c r="F168" s="167">
        <f t="shared" si="29"/>
        <v>0</v>
      </c>
      <c r="G168" s="5"/>
      <c r="H168" s="5"/>
      <c r="I168" s="5"/>
      <c r="J168" s="5"/>
      <c r="K168" s="5"/>
      <c r="L168" s="5"/>
      <c r="M168" s="5"/>
      <c r="N168" s="172"/>
      <c r="O168" s="172"/>
      <c r="P168" s="172"/>
      <c r="Q168" s="172"/>
      <c r="R168" s="172"/>
      <c r="S168" s="16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</row>
    <row r="169" spans="1:39" ht="12.75" customHeight="1">
      <c r="A169" s="5">
        <f t="shared" si="25"/>
        <v>149</v>
      </c>
      <c r="B169" s="167">
        <f t="shared" si="26"/>
        <v>0</v>
      </c>
      <c r="C169" s="167">
        <f t="shared" si="27"/>
        <v>0</v>
      </c>
      <c r="D169" s="167">
        <f t="shared" si="24"/>
        <v>0</v>
      </c>
      <c r="E169" s="167">
        <f t="shared" si="28"/>
        <v>0</v>
      </c>
      <c r="F169" s="167">
        <f t="shared" si="29"/>
        <v>0</v>
      </c>
      <c r="G169" s="5"/>
      <c r="H169" s="5"/>
      <c r="I169" s="5"/>
      <c r="J169" s="5"/>
      <c r="K169" s="5"/>
      <c r="L169" s="5"/>
      <c r="M169" s="5"/>
      <c r="N169" s="172"/>
      <c r="O169" s="172"/>
      <c r="P169" s="172"/>
      <c r="Q169" s="172"/>
      <c r="R169" s="172"/>
      <c r="S169" s="16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</row>
    <row r="170" spans="1:39" ht="12.75" customHeight="1">
      <c r="A170" s="5">
        <f t="shared" si="25"/>
        <v>150</v>
      </c>
      <c r="B170" s="167">
        <f t="shared" si="26"/>
        <v>0</v>
      </c>
      <c r="C170" s="167">
        <f t="shared" si="27"/>
        <v>0</v>
      </c>
      <c r="D170" s="167">
        <f t="shared" si="24"/>
        <v>0</v>
      </c>
      <c r="E170" s="167">
        <f t="shared" si="28"/>
        <v>0</v>
      </c>
      <c r="F170" s="167">
        <f t="shared" si="29"/>
        <v>0</v>
      </c>
      <c r="G170" s="5"/>
      <c r="H170" s="5"/>
      <c r="I170" s="5"/>
      <c r="J170" s="5"/>
      <c r="K170" s="5"/>
      <c r="L170" s="5"/>
      <c r="M170" s="5"/>
      <c r="N170" s="172"/>
      <c r="O170" s="172"/>
      <c r="P170" s="172"/>
      <c r="Q170" s="172"/>
      <c r="R170" s="172"/>
      <c r="S170" s="16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</row>
    <row r="171" spans="1:39" ht="12.75" customHeight="1">
      <c r="A171" s="5">
        <f t="shared" si="25"/>
        <v>151</v>
      </c>
      <c r="B171" s="167">
        <f t="shared" si="26"/>
        <v>0</v>
      </c>
      <c r="C171" s="167">
        <f t="shared" si="27"/>
        <v>0</v>
      </c>
      <c r="D171" s="167">
        <f t="shared" si="24"/>
        <v>0</v>
      </c>
      <c r="E171" s="167">
        <f t="shared" si="28"/>
        <v>0</v>
      </c>
      <c r="F171" s="167">
        <f t="shared" si="29"/>
        <v>0</v>
      </c>
      <c r="G171" s="5"/>
      <c r="H171" s="5"/>
      <c r="I171" s="5"/>
      <c r="J171" s="5"/>
      <c r="K171" s="5"/>
      <c r="L171" s="5"/>
      <c r="M171" s="5"/>
      <c r="N171" s="172"/>
      <c r="O171" s="172"/>
      <c r="P171" s="172"/>
      <c r="Q171" s="172"/>
      <c r="R171" s="172"/>
      <c r="S171" s="16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</row>
    <row r="172" spans="1:39" ht="12.75" customHeight="1">
      <c r="A172" s="5">
        <f t="shared" si="25"/>
        <v>152</v>
      </c>
      <c r="B172" s="167">
        <f t="shared" si="26"/>
        <v>0</v>
      </c>
      <c r="C172" s="167">
        <f t="shared" si="27"/>
        <v>0</v>
      </c>
      <c r="D172" s="167">
        <f t="shared" si="24"/>
        <v>0</v>
      </c>
      <c r="E172" s="167">
        <f t="shared" si="28"/>
        <v>0</v>
      </c>
      <c r="F172" s="167">
        <f t="shared" si="29"/>
        <v>0</v>
      </c>
      <c r="G172" s="5"/>
      <c r="H172" s="5"/>
      <c r="I172" s="5"/>
      <c r="J172" s="5"/>
      <c r="K172" s="5"/>
      <c r="L172" s="5"/>
      <c r="M172" s="5"/>
      <c r="N172" s="172"/>
      <c r="O172" s="172"/>
      <c r="P172" s="172"/>
      <c r="Q172" s="172"/>
      <c r="R172" s="172"/>
      <c r="S172" s="16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</row>
    <row r="173" spans="1:39" ht="12.75" customHeight="1">
      <c r="A173" s="5">
        <f t="shared" si="25"/>
        <v>153</v>
      </c>
      <c r="B173" s="167">
        <f t="shared" si="26"/>
        <v>0</v>
      </c>
      <c r="C173" s="167">
        <f t="shared" si="27"/>
        <v>0</v>
      </c>
      <c r="D173" s="167">
        <f t="shared" si="24"/>
        <v>0</v>
      </c>
      <c r="E173" s="167">
        <f t="shared" si="28"/>
        <v>0</v>
      </c>
      <c r="F173" s="167">
        <f t="shared" si="29"/>
        <v>0</v>
      </c>
      <c r="G173" s="5"/>
      <c r="H173" s="5"/>
      <c r="I173" s="5"/>
      <c r="J173" s="5"/>
      <c r="K173" s="5"/>
      <c r="L173" s="5"/>
      <c r="M173" s="5"/>
      <c r="N173" s="172"/>
      <c r="O173" s="172"/>
      <c r="P173" s="172"/>
      <c r="Q173" s="172"/>
      <c r="R173" s="172"/>
      <c r="S173" s="16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</row>
    <row r="174" spans="1:39" ht="12.75" customHeight="1">
      <c r="A174" s="5">
        <f t="shared" si="25"/>
        <v>154</v>
      </c>
      <c r="B174" s="167">
        <f t="shared" si="26"/>
        <v>0</v>
      </c>
      <c r="C174" s="167">
        <f t="shared" si="27"/>
        <v>0</v>
      </c>
      <c r="D174" s="167">
        <f t="shared" si="24"/>
        <v>0</v>
      </c>
      <c r="E174" s="167">
        <f t="shared" si="28"/>
        <v>0</v>
      </c>
      <c r="F174" s="167">
        <f t="shared" si="29"/>
        <v>0</v>
      </c>
      <c r="G174" s="5"/>
      <c r="H174" s="5"/>
      <c r="I174" s="5"/>
      <c r="J174" s="5"/>
      <c r="K174" s="5"/>
      <c r="L174" s="5"/>
      <c r="M174" s="5"/>
      <c r="N174" s="172"/>
      <c r="O174" s="172"/>
      <c r="P174" s="172"/>
      <c r="Q174" s="172"/>
      <c r="R174" s="172"/>
      <c r="S174" s="16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</row>
    <row r="175" spans="1:39" ht="12.75" customHeight="1">
      <c r="A175" s="5">
        <f t="shared" si="25"/>
        <v>155</v>
      </c>
      <c r="B175" s="167">
        <f t="shared" si="26"/>
        <v>0</v>
      </c>
      <c r="C175" s="167">
        <f t="shared" si="27"/>
        <v>0</v>
      </c>
      <c r="D175" s="167">
        <f t="shared" si="24"/>
        <v>0</v>
      </c>
      <c r="E175" s="167">
        <f t="shared" si="28"/>
        <v>0</v>
      </c>
      <c r="F175" s="167">
        <f t="shared" si="29"/>
        <v>0</v>
      </c>
      <c r="G175" s="5"/>
      <c r="H175" s="5"/>
      <c r="I175" s="5"/>
      <c r="J175" s="5"/>
      <c r="K175" s="5"/>
      <c r="L175" s="5"/>
      <c r="M175" s="5"/>
      <c r="N175" s="172"/>
      <c r="O175" s="172"/>
      <c r="P175" s="172"/>
      <c r="Q175" s="172"/>
      <c r="R175" s="172"/>
      <c r="S175" s="16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</row>
    <row r="176" spans="1:39" ht="12.75" customHeight="1">
      <c r="A176" s="5">
        <f t="shared" si="25"/>
        <v>156</v>
      </c>
      <c r="B176" s="167">
        <f t="shared" si="26"/>
        <v>0</v>
      </c>
      <c r="C176" s="167">
        <f t="shared" si="27"/>
        <v>0</v>
      </c>
      <c r="D176" s="167">
        <f t="shared" si="24"/>
        <v>0</v>
      </c>
      <c r="E176" s="167">
        <f t="shared" si="28"/>
        <v>0</v>
      </c>
      <c r="F176" s="167">
        <f t="shared" si="29"/>
        <v>0</v>
      </c>
      <c r="G176" s="5"/>
      <c r="H176" s="5"/>
      <c r="I176" s="5"/>
      <c r="J176" s="5"/>
      <c r="K176" s="5"/>
      <c r="L176" s="5"/>
      <c r="M176" s="5"/>
      <c r="N176" s="172"/>
      <c r="O176" s="172"/>
      <c r="P176" s="172"/>
      <c r="Q176" s="172"/>
      <c r="R176" s="172"/>
      <c r="S176" s="16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</row>
    <row r="177" spans="1:39" ht="12.75" customHeight="1">
      <c r="A177" s="5">
        <f t="shared" si="25"/>
        <v>157</v>
      </c>
      <c r="B177" s="167">
        <f t="shared" si="26"/>
        <v>0</v>
      </c>
      <c r="C177" s="167">
        <f t="shared" si="27"/>
        <v>0</v>
      </c>
      <c r="D177" s="167">
        <f t="shared" si="24"/>
        <v>0</v>
      </c>
      <c r="E177" s="167">
        <f t="shared" si="28"/>
        <v>0</v>
      </c>
      <c r="F177" s="167">
        <f t="shared" si="29"/>
        <v>0</v>
      </c>
      <c r="G177" s="5"/>
      <c r="H177" s="5"/>
      <c r="I177" s="5"/>
      <c r="J177" s="5"/>
      <c r="K177" s="5"/>
      <c r="L177" s="5"/>
      <c r="M177" s="5"/>
      <c r="N177" s="172"/>
      <c r="O177" s="172"/>
      <c r="P177" s="172"/>
      <c r="Q177" s="172"/>
      <c r="R177" s="172"/>
      <c r="S177" s="16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</row>
    <row r="178" spans="1:39" ht="12.75" customHeight="1">
      <c r="A178" s="5">
        <f t="shared" si="25"/>
        <v>158</v>
      </c>
      <c r="B178" s="167">
        <f t="shared" si="26"/>
        <v>0</v>
      </c>
      <c r="C178" s="167">
        <f t="shared" si="27"/>
        <v>0</v>
      </c>
      <c r="D178" s="167">
        <f t="shared" si="24"/>
        <v>0</v>
      </c>
      <c r="E178" s="167">
        <f t="shared" si="28"/>
        <v>0</v>
      </c>
      <c r="F178" s="167">
        <f t="shared" si="29"/>
        <v>0</v>
      </c>
      <c r="G178" s="5"/>
      <c r="H178" s="5"/>
      <c r="I178" s="5"/>
      <c r="J178" s="5"/>
      <c r="K178" s="5"/>
      <c r="L178" s="5"/>
      <c r="M178" s="5"/>
      <c r="N178" s="172"/>
      <c r="O178" s="172"/>
      <c r="P178" s="172"/>
      <c r="Q178" s="172"/>
      <c r="R178" s="172"/>
      <c r="S178" s="16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</row>
    <row r="179" spans="1:39" ht="12.75" customHeight="1">
      <c r="A179" s="5">
        <f t="shared" si="25"/>
        <v>159</v>
      </c>
      <c r="B179" s="167">
        <f t="shared" si="26"/>
        <v>0</v>
      </c>
      <c r="C179" s="167">
        <f t="shared" si="27"/>
        <v>0</v>
      </c>
      <c r="D179" s="167">
        <f t="shared" si="24"/>
        <v>0</v>
      </c>
      <c r="E179" s="167">
        <f t="shared" si="28"/>
        <v>0</v>
      </c>
      <c r="F179" s="167">
        <f t="shared" si="29"/>
        <v>0</v>
      </c>
      <c r="G179" s="5"/>
      <c r="H179" s="5"/>
      <c r="I179" s="5"/>
      <c r="J179" s="5"/>
      <c r="K179" s="5"/>
      <c r="L179" s="5"/>
      <c r="M179" s="5"/>
      <c r="N179" s="172"/>
      <c r="O179" s="172"/>
      <c r="P179" s="172"/>
      <c r="Q179" s="172"/>
      <c r="R179" s="172"/>
      <c r="S179" s="16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</row>
    <row r="180" spans="1:39" ht="12.75" customHeight="1">
      <c r="A180" s="5">
        <f t="shared" si="25"/>
        <v>160</v>
      </c>
      <c r="B180" s="167">
        <f t="shared" si="26"/>
        <v>0</v>
      </c>
      <c r="C180" s="167">
        <f t="shared" si="27"/>
        <v>0</v>
      </c>
      <c r="D180" s="167">
        <f t="shared" si="24"/>
        <v>0</v>
      </c>
      <c r="E180" s="167">
        <f t="shared" si="28"/>
        <v>0</v>
      </c>
      <c r="F180" s="167">
        <f t="shared" si="29"/>
        <v>0</v>
      </c>
      <c r="G180" s="5"/>
      <c r="H180" s="5"/>
      <c r="I180" s="5"/>
      <c r="J180" s="5"/>
      <c r="K180" s="5"/>
      <c r="L180" s="5"/>
      <c r="M180" s="5"/>
      <c r="N180" s="172"/>
      <c r="O180" s="172"/>
      <c r="P180" s="172"/>
      <c r="Q180" s="172"/>
      <c r="R180" s="172"/>
      <c r="S180" s="16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</row>
    <row r="181" spans="1:39" ht="12.75" customHeight="1">
      <c r="A181" s="5">
        <f t="shared" si="25"/>
        <v>161</v>
      </c>
      <c r="B181" s="167">
        <f t="shared" si="26"/>
        <v>0</v>
      </c>
      <c r="C181" s="167">
        <f t="shared" si="27"/>
        <v>0</v>
      </c>
      <c r="D181" s="167">
        <f t="shared" ref="D181:D203" si="30">($C$12/12)*B181</f>
        <v>0</v>
      </c>
      <c r="E181" s="167">
        <f t="shared" si="28"/>
        <v>0</v>
      </c>
      <c r="F181" s="167">
        <f t="shared" si="29"/>
        <v>0</v>
      </c>
      <c r="G181" s="5"/>
      <c r="H181" s="5"/>
      <c r="I181" s="5"/>
      <c r="J181" s="5"/>
      <c r="K181" s="5"/>
      <c r="L181" s="5"/>
      <c r="M181" s="5"/>
      <c r="N181" s="172"/>
      <c r="O181" s="172"/>
      <c r="P181" s="172"/>
      <c r="Q181" s="172"/>
      <c r="R181" s="172"/>
      <c r="S181" s="16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</row>
    <row r="182" spans="1:39" ht="12.75" customHeight="1">
      <c r="A182" s="5">
        <f t="shared" ref="A182:A203" si="31">1+A181</f>
        <v>162</v>
      </c>
      <c r="B182" s="167">
        <f t="shared" ref="B182:B203" si="32">IF(B181-$C$14+D181&lt;=0.001,0,B181-$C$14+D181)</f>
        <v>0</v>
      </c>
      <c r="C182" s="167">
        <f t="shared" ref="C182:C213" si="33">IF(B182&lt;=0,0,C181+$C$14-D182)</f>
        <v>0</v>
      </c>
      <c r="D182" s="167">
        <f t="shared" si="30"/>
        <v>0</v>
      </c>
      <c r="E182" s="167">
        <f t="shared" ref="E182:E213" si="34">IF(B182&lt;=0,0,E181+D182)</f>
        <v>0</v>
      </c>
      <c r="F182" s="167">
        <f t="shared" ref="F182:F213" si="35">IF(B182&lt;=0,0,E182+C182)</f>
        <v>0</v>
      </c>
      <c r="G182" s="5"/>
      <c r="H182" s="5"/>
      <c r="I182" s="5"/>
      <c r="J182" s="5"/>
      <c r="K182" s="5"/>
      <c r="L182" s="5"/>
      <c r="M182" s="5"/>
      <c r="N182" s="172"/>
      <c r="O182" s="172"/>
      <c r="P182" s="172"/>
      <c r="Q182" s="172"/>
      <c r="R182" s="172"/>
      <c r="S182" s="16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</row>
    <row r="183" spans="1:39" ht="12.75" customHeight="1">
      <c r="A183" s="5">
        <f t="shared" si="31"/>
        <v>163</v>
      </c>
      <c r="B183" s="167">
        <f t="shared" si="32"/>
        <v>0</v>
      </c>
      <c r="C183" s="167">
        <f t="shared" si="33"/>
        <v>0</v>
      </c>
      <c r="D183" s="167">
        <f t="shared" si="30"/>
        <v>0</v>
      </c>
      <c r="E183" s="167">
        <f t="shared" si="34"/>
        <v>0</v>
      </c>
      <c r="F183" s="167">
        <f t="shared" si="35"/>
        <v>0</v>
      </c>
      <c r="G183" s="5"/>
      <c r="H183" s="5"/>
      <c r="I183" s="5"/>
      <c r="J183" s="5"/>
      <c r="K183" s="5"/>
      <c r="L183" s="5"/>
      <c r="M183" s="5"/>
      <c r="N183" s="172"/>
      <c r="O183" s="172"/>
      <c r="P183" s="172"/>
      <c r="Q183" s="172"/>
      <c r="R183" s="172"/>
      <c r="S183" s="16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</row>
    <row r="184" spans="1:39" ht="12.75" customHeight="1">
      <c r="A184" s="5">
        <f t="shared" si="31"/>
        <v>164</v>
      </c>
      <c r="B184" s="167">
        <f t="shared" si="32"/>
        <v>0</v>
      </c>
      <c r="C184" s="167">
        <f t="shared" si="33"/>
        <v>0</v>
      </c>
      <c r="D184" s="167">
        <f t="shared" si="30"/>
        <v>0</v>
      </c>
      <c r="E184" s="167">
        <f t="shared" si="34"/>
        <v>0</v>
      </c>
      <c r="F184" s="167">
        <f t="shared" si="35"/>
        <v>0</v>
      </c>
      <c r="G184" s="5"/>
      <c r="H184" s="5"/>
      <c r="I184" s="5"/>
      <c r="J184" s="5"/>
      <c r="K184" s="5"/>
      <c r="L184" s="5"/>
      <c r="M184" s="5"/>
      <c r="N184" s="172"/>
      <c r="O184" s="172"/>
      <c r="P184" s="172"/>
      <c r="Q184" s="172"/>
      <c r="R184" s="172"/>
      <c r="S184" s="16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</row>
    <row r="185" spans="1:39" ht="12.75" customHeight="1">
      <c r="A185" s="5">
        <f t="shared" si="31"/>
        <v>165</v>
      </c>
      <c r="B185" s="167">
        <f t="shared" si="32"/>
        <v>0</v>
      </c>
      <c r="C185" s="167">
        <f t="shared" si="33"/>
        <v>0</v>
      </c>
      <c r="D185" s="167">
        <f t="shared" si="30"/>
        <v>0</v>
      </c>
      <c r="E185" s="167">
        <f t="shared" si="34"/>
        <v>0</v>
      </c>
      <c r="F185" s="167">
        <f t="shared" si="35"/>
        <v>0</v>
      </c>
      <c r="G185" s="5"/>
      <c r="H185" s="5"/>
      <c r="I185" s="5"/>
      <c r="J185" s="5"/>
      <c r="K185" s="5"/>
      <c r="L185" s="5"/>
      <c r="M185" s="5"/>
      <c r="N185" s="172"/>
      <c r="O185" s="172"/>
      <c r="P185" s="172"/>
      <c r="Q185" s="172"/>
      <c r="R185" s="172"/>
      <c r="S185" s="16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</row>
    <row r="186" spans="1:39" ht="12.75" customHeight="1">
      <c r="A186" s="5">
        <f t="shared" si="31"/>
        <v>166</v>
      </c>
      <c r="B186" s="167">
        <f t="shared" si="32"/>
        <v>0</v>
      </c>
      <c r="C186" s="167">
        <f t="shared" si="33"/>
        <v>0</v>
      </c>
      <c r="D186" s="167">
        <f t="shared" si="30"/>
        <v>0</v>
      </c>
      <c r="E186" s="167">
        <f t="shared" si="34"/>
        <v>0</v>
      </c>
      <c r="F186" s="167">
        <f t="shared" si="35"/>
        <v>0</v>
      </c>
      <c r="G186" s="5"/>
      <c r="H186" s="5"/>
      <c r="I186" s="5"/>
      <c r="J186" s="5"/>
      <c r="K186" s="5"/>
      <c r="L186" s="5"/>
      <c r="M186" s="5"/>
      <c r="N186" s="172"/>
      <c r="O186" s="172"/>
      <c r="P186" s="172"/>
      <c r="Q186" s="172"/>
      <c r="R186" s="172"/>
      <c r="S186" s="16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</row>
    <row r="187" spans="1:39" ht="12.75" customHeight="1">
      <c r="A187" s="5">
        <f t="shared" si="31"/>
        <v>167</v>
      </c>
      <c r="B187" s="167">
        <f t="shared" si="32"/>
        <v>0</v>
      </c>
      <c r="C187" s="167">
        <f t="shared" si="33"/>
        <v>0</v>
      </c>
      <c r="D187" s="167">
        <f t="shared" si="30"/>
        <v>0</v>
      </c>
      <c r="E187" s="167">
        <f t="shared" si="34"/>
        <v>0</v>
      </c>
      <c r="F187" s="167">
        <f t="shared" si="35"/>
        <v>0</v>
      </c>
      <c r="G187" s="5"/>
      <c r="H187" s="5"/>
      <c r="I187" s="5"/>
      <c r="J187" s="5"/>
      <c r="K187" s="5"/>
      <c r="L187" s="5"/>
      <c r="M187" s="5"/>
      <c r="N187" s="172"/>
      <c r="O187" s="172"/>
      <c r="P187" s="172"/>
      <c r="Q187" s="172"/>
      <c r="R187" s="172"/>
      <c r="S187" s="16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</row>
    <row r="188" spans="1:39" ht="12.75" customHeight="1">
      <c r="A188" s="5">
        <f t="shared" si="31"/>
        <v>168</v>
      </c>
      <c r="B188" s="167">
        <f t="shared" si="32"/>
        <v>0</v>
      </c>
      <c r="C188" s="167">
        <f t="shared" si="33"/>
        <v>0</v>
      </c>
      <c r="D188" s="167">
        <f t="shared" si="30"/>
        <v>0</v>
      </c>
      <c r="E188" s="167">
        <f t="shared" si="34"/>
        <v>0</v>
      </c>
      <c r="F188" s="167">
        <f t="shared" si="35"/>
        <v>0</v>
      </c>
      <c r="G188" s="5"/>
      <c r="H188" s="5"/>
      <c r="I188" s="5"/>
      <c r="J188" s="5"/>
      <c r="K188" s="5"/>
      <c r="L188" s="5"/>
      <c r="M188" s="5"/>
      <c r="N188" s="172"/>
      <c r="O188" s="172"/>
      <c r="P188" s="172"/>
      <c r="Q188" s="172"/>
      <c r="R188" s="172"/>
      <c r="S188" s="16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</row>
    <row r="189" spans="1:39" ht="12.75" customHeight="1">
      <c r="A189" s="5">
        <f t="shared" si="31"/>
        <v>169</v>
      </c>
      <c r="B189" s="167">
        <f t="shared" si="32"/>
        <v>0</v>
      </c>
      <c r="C189" s="167">
        <f t="shared" si="33"/>
        <v>0</v>
      </c>
      <c r="D189" s="167">
        <f t="shared" si="30"/>
        <v>0</v>
      </c>
      <c r="E189" s="167">
        <f t="shared" si="34"/>
        <v>0</v>
      </c>
      <c r="F189" s="167">
        <f t="shared" si="35"/>
        <v>0</v>
      </c>
      <c r="G189" s="5"/>
      <c r="H189" s="5"/>
      <c r="I189" s="5"/>
      <c r="J189" s="5"/>
      <c r="K189" s="5"/>
      <c r="L189" s="5"/>
      <c r="M189" s="5"/>
      <c r="N189" s="172"/>
      <c r="O189" s="172"/>
      <c r="P189" s="172"/>
      <c r="Q189" s="172"/>
      <c r="R189" s="172"/>
      <c r="S189" s="16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</row>
    <row r="190" spans="1:39" ht="12.75" customHeight="1">
      <c r="A190" s="5">
        <f t="shared" si="31"/>
        <v>170</v>
      </c>
      <c r="B190" s="167">
        <f t="shared" si="32"/>
        <v>0</v>
      </c>
      <c r="C190" s="167">
        <f t="shared" si="33"/>
        <v>0</v>
      </c>
      <c r="D190" s="167">
        <f t="shared" si="30"/>
        <v>0</v>
      </c>
      <c r="E190" s="167">
        <f t="shared" si="34"/>
        <v>0</v>
      </c>
      <c r="F190" s="167">
        <f t="shared" si="35"/>
        <v>0</v>
      </c>
      <c r="G190" s="5"/>
      <c r="H190" s="5"/>
      <c r="I190" s="5"/>
      <c r="J190" s="5"/>
      <c r="K190" s="5"/>
      <c r="L190" s="5"/>
      <c r="M190" s="5"/>
      <c r="N190" s="172"/>
      <c r="O190" s="172"/>
      <c r="P190" s="172"/>
      <c r="Q190" s="172"/>
      <c r="R190" s="172"/>
      <c r="S190" s="16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</row>
    <row r="191" spans="1:39" ht="12.75" customHeight="1">
      <c r="A191" s="5">
        <f t="shared" si="31"/>
        <v>171</v>
      </c>
      <c r="B191" s="167">
        <f t="shared" si="32"/>
        <v>0</v>
      </c>
      <c r="C191" s="167">
        <f t="shared" si="33"/>
        <v>0</v>
      </c>
      <c r="D191" s="167">
        <f t="shared" si="30"/>
        <v>0</v>
      </c>
      <c r="E191" s="167">
        <f t="shared" si="34"/>
        <v>0</v>
      </c>
      <c r="F191" s="167">
        <f t="shared" si="35"/>
        <v>0</v>
      </c>
      <c r="G191" s="5"/>
      <c r="H191" s="5"/>
      <c r="I191" s="5"/>
      <c r="J191" s="5"/>
      <c r="K191" s="5"/>
      <c r="L191" s="5"/>
      <c r="M191" s="5"/>
      <c r="N191" s="172"/>
      <c r="O191" s="172"/>
      <c r="P191" s="172"/>
      <c r="Q191" s="172"/>
      <c r="R191" s="172"/>
      <c r="S191" s="16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</row>
    <row r="192" spans="1:39" ht="12.75" customHeight="1">
      <c r="A192" s="5">
        <f t="shared" si="31"/>
        <v>172</v>
      </c>
      <c r="B192" s="167">
        <f t="shared" si="32"/>
        <v>0</v>
      </c>
      <c r="C192" s="167">
        <f t="shared" si="33"/>
        <v>0</v>
      </c>
      <c r="D192" s="167">
        <f t="shared" si="30"/>
        <v>0</v>
      </c>
      <c r="E192" s="167">
        <f t="shared" si="34"/>
        <v>0</v>
      </c>
      <c r="F192" s="167">
        <f t="shared" si="35"/>
        <v>0</v>
      </c>
      <c r="G192" s="5"/>
      <c r="H192" s="5"/>
      <c r="I192" s="5"/>
      <c r="J192" s="5"/>
      <c r="K192" s="5"/>
      <c r="L192" s="5"/>
      <c r="M192" s="5"/>
      <c r="N192" s="172"/>
      <c r="O192" s="172"/>
      <c r="P192" s="172"/>
      <c r="Q192" s="172"/>
      <c r="R192" s="172"/>
      <c r="S192" s="16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</row>
    <row r="193" spans="1:39" ht="12.75" customHeight="1">
      <c r="A193" s="5">
        <f t="shared" si="31"/>
        <v>173</v>
      </c>
      <c r="B193" s="167">
        <f t="shared" si="32"/>
        <v>0</v>
      </c>
      <c r="C193" s="167">
        <f t="shared" si="33"/>
        <v>0</v>
      </c>
      <c r="D193" s="167">
        <f t="shared" si="30"/>
        <v>0</v>
      </c>
      <c r="E193" s="167">
        <f t="shared" si="34"/>
        <v>0</v>
      </c>
      <c r="F193" s="167">
        <f t="shared" si="35"/>
        <v>0</v>
      </c>
      <c r="G193" s="5"/>
      <c r="H193" s="5"/>
      <c r="I193" s="5"/>
      <c r="J193" s="5"/>
      <c r="K193" s="5"/>
      <c r="L193" s="5"/>
      <c r="M193" s="5"/>
      <c r="N193" s="172"/>
      <c r="O193" s="172"/>
      <c r="P193" s="172"/>
      <c r="Q193" s="172"/>
      <c r="R193" s="172"/>
      <c r="S193" s="16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</row>
    <row r="194" spans="1:39" ht="12.75" customHeight="1">
      <c r="A194" s="5">
        <f t="shared" si="31"/>
        <v>174</v>
      </c>
      <c r="B194" s="167">
        <f t="shared" si="32"/>
        <v>0</v>
      </c>
      <c r="C194" s="167">
        <f t="shared" si="33"/>
        <v>0</v>
      </c>
      <c r="D194" s="167">
        <f t="shared" si="30"/>
        <v>0</v>
      </c>
      <c r="E194" s="167">
        <f t="shared" si="34"/>
        <v>0</v>
      </c>
      <c r="F194" s="167">
        <f t="shared" si="35"/>
        <v>0</v>
      </c>
      <c r="G194" s="5"/>
      <c r="H194" s="5"/>
      <c r="I194" s="5"/>
      <c r="J194" s="5"/>
      <c r="K194" s="5"/>
      <c r="L194" s="5"/>
      <c r="M194" s="5"/>
      <c r="N194" s="172"/>
      <c r="O194" s="172"/>
      <c r="P194" s="172"/>
      <c r="Q194" s="172"/>
      <c r="R194" s="172"/>
      <c r="S194" s="16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</row>
    <row r="195" spans="1:39" ht="12.75" customHeight="1">
      <c r="A195" s="5">
        <f t="shared" si="31"/>
        <v>175</v>
      </c>
      <c r="B195" s="167">
        <f t="shared" si="32"/>
        <v>0</v>
      </c>
      <c r="C195" s="167">
        <f t="shared" si="33"/>
        <v>0</v>
      </c>
      <c r="D195" s="167">
        <f t="shared" si="30"/>
        <v>0</v>
      </c>
      <c r="E195" s="167">
        <f t="shared" si="34"/>
        <v>0</v>
      </c>
      <c r="F195" s="167">
        <f t="shared" si="35"/>
        <v>0</v>
      </c>
      <c r="G195" s="5"/>
      <c r="H195" s="5"/>
      <c r="I195" s="5"/>
      <c r="J195" s="5"/>
      <c r="K195" s="5"/>
      <c r="L195" s="5"/>
      <c r="M195" s="5"/>
      <c r="N195" s="172"/>
      <c r="O195" s="172"/>
      <c r="P195" s="172"/>
      <c r="Q195" s="172"/>
      <c r="R195" s="172"/>
      <c r="S195" s="16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</row>
    <row r="196" spans="1:39" ht="12.75" customHeight="1">
      <c r="A196" s="5">
        <f t="shared" si="31"/>
        <v>176</v>
      </c>
      <c r="B196" s="167">
        <f t="shared" si="32"/>
        <v>0</v>
      </c>
      <c r="C196" s="167">
        <f t="shared" si="33"/>
        <v>0</v>
      </c>
      <c r="D196" s="167">
        <f t="shared" si="30"/>
        <v>0</v>
      </c>
      <c r="E196" s="167">
        <f t="shared" si="34"/>
        <v>0</v>
      </c>
      <c r="F196" s="167">
        <f t="shared" si="35"/>
        <v>0</v>
      </c>
      <c r="G196" s="5"/>
      <c r="H196" s="5"/>
      <c r="I196" s="5"/>
      <c r="J196" s="5"/>
      <c r="K196" s="5"/>
      <c r="L196" s="5"/>
      <c r="M196" s="5"/>
      <c r="N196" s="172"/>
      <c r="O196" s="172"/>
      <c r="P196" s="172"/>
      <c r="Q196" s="172"/>
      <c r="R196" s="172"/>
      <c r="S196" s="16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</row>
    <row r="197" spans="1:39" ht="12.75" customHeight="1">
      <c r="A197" s="5">
        <f t="shared" si="31"/>
        <v>177</v>
      </c>
      <c r="B197" s="167">
        <f t="shared" si="32"/>
        <v>0</v>
      </c>
      <c r="C197" s="167">
        <f t="shared" si="33"/>
        <v>0</v>
      </c>
      <c r="D197" s="167">
        <f t="shared" si="30"/>
        <v>0</v>
      </c>
      <c r="E197" s="167">
        <f t="shared" si="34"/>
        <v>0</v>
      </c>
      <c r="F197" s="167">
        <f t="shared" si="35"/>
        <v>0</v>
      </c>
      <c r="G197" s="5"/>
      <c r="H197" s="5"/>
      <c r="I197" s="5"/>
      <c r="J197" s="5"/>
      <c r="K197" s="5"/>
      <c r="L197" s="5"/>
      <c r="M197" s="5"/>
      <c r="N197" s="172"/>
      <c r="O197" s="172"/>
      <c r="P197" s="172"/>
      <c r="Q197" s="172"/>
      <c r="R197" s="172"/>
      <c r="S197" s="16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</row>
    <row r="198" spans="1:39" ht="12.75" customHeight="1">
      <c r="A198" s="5">
        <f t="shared" si="31"/>
        <v>178</v>
      </c>
      <c r="B198" s="167">
        <f t="shared" si="32"/>
        <v>0</v>
      </c>
      <c r="C198" s="167">
        <f t="shared" si="33"/>
        <v>0</v>
      </c>
      <c r="D198" s="167">
        <f t="shared" si="30"/>
        <v>0</v>
      </c>
      <c r="E198" s="167">
        <f t="shared" si="34"/>
        <v>0</v>
      </c>
      <c r="F198" s="167">
        <f t="shared" si="35"/>
        <v>0</v>
      </c>
      <c r="G198" s="5"/>
      <c r="H198" s="5"/>
      <c r="I198" s="5"/>
      <c r="J198" s="5"/>
      <c r="K198" s="5"/>
      <c r="L198" s="5"/>
      <c r="M198" s="5"/>
      <c r="N198" s="172"/>
      <c r="O198" s="172"/>
      <c r="P198" s="172"/>
      <c r="Q198" s="172"/>
      <c r="R198" s="172"/>
      <c r="S198" s="16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</row>
    <row r="199" spans="1:39" ht="12.75" customHeight="1">
      <c r="A199" s="5">
        <f t="shared" si="31"/>
        <v>179</v>
      </c>
      <c r="B199" s="167">
        <f t="shared" si="32"/>
        <v>0</v>
      </c>
      <c r="C199" s="167">
        <f t="shared" si="33"/>
        <v>0</v>
      </c>
      <c r="D199" s="167">
        <f t="shared" si="30"/>
        <v>0</v>
      </c>
      <c r="E199" s="167">
        <f t="shared" si="34"/>
        <v>0</v>
      </c>
      <c r="F199" s="167">
        <f t="shared" si="35"/>
        <v>0</v>
      </c>
      <c r="G199" s="5"/>
      <c r="H199" s="5"/>
      <c r="I199" s="5"/>
      <c r="J199" s="5"/>
      <c r="K199" s="5"/>
      <c r="L199" s="5"/>
      <c r="M199" s="5"/>
      <c r="N199" s="172"/>
      <c r="O199" s="172"/>
      <c r="P199" s="172"/>
      <c r="Q199" s="172"/>
      <c r="R199" s="172"/>
      <c r="S199" s="16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</row>
    <row r="200" spans="1:39" ht="12.75" customHeight="1">
      <c r="A200" s="5">
        <f t="shared" si="31"/>
        <v>180</v>
      </c>
      <c r="B200" s="167">
        <f t="shared" si="32"/>
        <v>0</v>
      </c>
      <c r="C200" s="167">
        <f t="shared" si="33"/>
        <v>0</v>
      </c>
      <c r="D200" s="167">
        <f t="shared" si="30"/>
        <v>0</v>
      </c>
      <c r="E200" s="167">
        <f t="shared" si="34"/>
        <v>0</v>
      </c>
      <c r="F200" s="167">
        <f t="shared" si="35"/>
        <v>0</v>
      </c>
      <c r="G200" s="5"/>
      <c r="H200" s="5"/>
      <c r="I200" s="5"/>
      <c r="J200" s="5"/>
      <c r="K200" s="5"/>
      <c r="L200" s="5"/>
      <c r="M200" s="5"/>
      <c r="N200" s="172"/>
      <c r="O200" s="172"/>
      <c r="P200" s="172"/>
      <c r="Q200" s="172"/>
      <c r="R200" s="172"/>
      <c r="S200" s="16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</row>
    <row r="201" spans="1:39" ht="12.75" customHeight="1">
      <c r="A201" s="5">
        <f t="shared" si="31"/>
        <v>181</v>
      </c>
      <c r="B201" s="167">
        <f t="shared" si="32"/>
        <v>0</v>
      </c>
      <c r="C201" s="167">
        <f t="shared" si="33"/>
        <v>0</v>
      </c>
      <c r="D201" s="167">
        <f t="shared" si="30"/>
        <v>0</v>
      </c>
      <c r="E201" s="167">
        <f t="shared" si="34"/>
        <v>0</v>
      </c>
      <c r="F201" s="167">
        <f t="shared" si="35"/>
        <v>0</v>
      </c>
      <c r="G201" s="5"/>
      <c r="H201" s="5"/>
      <c r="I201" s="5"/>
      <c r="J201" s="5"/>
      <c r="K201" s="5"/>
      <c r="L201" s="5"/>
      <c r="M201" s="5"/>
      <c r="N201" s="172"/>
      <c r="O201" s="172"/>
      <c r="P201" s="172"/>
      <c r="Q201" s="172"/>
      <c r="R201" s="172"/>
      <c r="S201" s="16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</row>
    <row r="202" spans="1:39" ht="12.75" customHeight="1">
      <c r="A202" s="5">
        <f t="shared" si="31"/>
        <v>182</v>
      </c>
      <c r="B202" s="167">
        <f t="shared" si="32"/>
        <v>0</v>
      </c>
      <c r="C202" s="167">
        <f t="shared" si="33"/>
        <v>0</v>
      </c>
      <c r="D202" s="167">
        <f t="shared" si="30"/>
        <v>0</v>
      </c>
      <c r="E202" s="167">
        <f t="shared" si="34"/>
        <v>0</v>
      </c>
      <c r="F202" s="167">
        <f t="shared" si="35"/>
        <v>0</v>
      </c>
      <c r="G202" s="5"/>
      <c r="H202" s="5"/>
      <c r="I202" s="5"/>
      <c r="J202" s="5"/>
      <c r="K202" s="5"/>
      <c r="L202" s="5"/>
      <c r="M202" s="5"/>
      <c r="N202" s="172"/>
      <c r="O202" s="172"/>
      <c r="P202" s="172"/>
      <c r="Q202" s="172"/>
      <c r="R202" s="172"/>
      <c r="S202" s="16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</row>
    <row r="203" spans="1:39" ht="12.75" customHeight="1">
      <c r="A203" s="5">
        <f t="shared" si="31"/>
        <v>183</v>
      </c>
      <c r="B203" s="167">
        <f t="shared" si="32"/>
        <v>0</v>
      </c>
      <c r="C203" s="167">
        <f t="shared" si="33"/>
        <v>0</v>
      </c>
      <c r="D203" s="167">
        <f t="shared" si="30"/>
        <v>0</v>
      </c>
      <c r="E203" s="167">
        <f t="shared" si="34"/>
        <v>0</v>
      </c>
      <c r="F203" s="167">
        <f t="shared" si="35"/>
        <v>0</v>
      </c>
      <c r="G203" s="5"/>
      <c r="H203" s="5"/>
      <c r="I203" s="5"/>
      <c r="J203" s="5"/>
      <c r="K203" s="5"/>
      <c r="L203" s="5"/>
      <c r="M203" s="5"/>
      <c r="N203" s="172"/>
      <c r="O203" s="172"/>
      <c r="P203" s="172"/>
      <c r="Q203" s="172"/>
      <c r="R203" s="172"/>
      <c r="S203" s="16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</row>
    <row r="204" spans="1:39" ht="12.75" customHeight="1">
      <c r="A204" s="5"/>
      <c r="B204" s="167"/>
      <c r="C204" s="167"/>
      <c r="D204" s="167"/>
      <c r="E204" s="167"/>
      <c r="F204" s="167"/>
      <c r="G204" s="5"/>
      <c r="H204" s="5"/>
      <c r="I204" s="5"/>
      <c r="J204" s="5"/>
      <c r="K204" s="5"/>
      <c r="L204" s="5"/>
      <c r="M204" s="5"/>
      <c r="N204" s="172"/>
      <c r="O204" s="172"/>
      <c r="P204" s="172"/>
      <c r="Q204" s="172"/>
      <c r="R204" s="172"/>
      <c r="S204" s="16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</row>
    <row r="205" spans="1:39" ht="12.75" customHeight="1">
      <c r="A205" s="5"/>
      <c r="B205" s="167"/>
      <c r="C205" s="167"/>
      <c r="D205" s="167"/>
      <c r="E205" s="167"/>
      <c r="F205" s="167"/>
      <c r="G205" s="5"/>
      <c r="H205" s="5"/>
      <c r="I205" s="5"/>
      <c r="J205" s="5"/>
      <c r="K205" s="5"/>
      <c r="L205" s="5"/>
      <c r="M205" s="5"/>
      <c r="N205" s="172"/>
      <c r="O205" s="172"/>
      <c r="P205" s="172"/>
      <c r="Q205" s="172"/>
      <c r="R205" s="172"/>
      <c r="S205" s="16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</row>
    <row r="206" spans="1:39" ht="12.75" customHeight="1">
      <c r="A206" s="5"/>
      <c r="B206" s="167"/>
      <c r="C206" s="167"/>
      <c r="D206" s="167"/>
      <c r="E206" s="167"/>
      <c r="F206" s="167"/>
      <c r="G206" s="5"/>
      <c r="H206" s="5"/>
      <c r="I206" s="5"/>
      <c r="J206" s="5"/>
      <c r="K206" s="5"/>
      <c r="L206" s="5"/>
      <c r="M206" s="5"/>
      <c r="N206" s="172"/>
      <c r="O206" s="172"/>
      <c r="P206" s="172"/>
      <c r="Q206" s="172"/>
      <c r="R206" s="172"/>
      <c r="S206" s="16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</row>
    <row r="207" spans="1:39" ht="12.75" customHeight="1">
      <c r="A207" s="5"/>
      <c r="B207" s="167"/>
      <c r="C207" s="167"/>
      <c r="D207" s="167"/>
      <c r="E207" s="167"/>
      <c r="F207" s="167"/>
      <c r="G207" s="5"/>
      <c r="H207" s="5"/>
      <c r="I207" s="5"/>
      <c r="J207" s="5"/>
      <c r="K207" s="5"/>
      <c r="L207" s="5"/>
      <c r="M207" s="5"/>
      <c r="N207" s="172"/>
      <c r="O207" s="172"/>
      <c r="P207" s="172"/>
      <c r="Q207" s="172"/>
      <c r="R207" s="172"/>
      <c r="S207" s="16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</row>
    <row r="208" spans="1:39" ht="12.75" customHeight="1">
      <c r="A208" s="5"/>
      <c r="B208" s="167"/>
      <c r="C208" s="167"/>
      <c r="D208" s="167"/>
      <c r="E208" s="167"/>
      <c r="F208" s="167"/>
      <c r="G208" s="5"/>
      <c r="H208" s="5"/>
      <c r="I208" s="5"/>
      <c r="J208" s="5"/>
      <c r="K208" s="5"/>
      <c r="L208" s="5"/>
      <c r="M208" s="5"/>
      <c r="N208" s="172"/>
      <c r="O208" s="172"/>
      <c r="P208" s="172"/>
      <c r="Q208" s="172"/>
      <c r="R208" s="172"/>
      <c r="S208" s="16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</row>
    <row r="209" spans="1:39" ht="12.75" customHeight="1">
      <c r="A209" s="5"/>
      <c r="B209" s="167"/>
      <c r="C209" s="167"/>
      <c r="D209" s="167"/>
      <c r="E209" s="167"/>
      <c r="F209" s="167"/>
      <c r="G209" s="5"/>
      <c r="H209" s="5"/>
      <c r="I209" s="5"/>
      <c r="J209" s="5"/>
      <c r="K209" s="5"/>
      <c r="L209" s="5"/>
      <c r="M209" s="5"/>
      <c r="N209" s="172"/>
      <c r="O209" s="172"/>
      <c r="P209" s="172"/>
      <c r="Q209" s="172"/>
      <c r="R209" s="172"/>
      <c r="S209" s="16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</row>
    <row r="210" spans="1:39" ht="12.75" customHeight="1">
      <c r="A210" s="5"/>
      <c r="B210" s="167"/>
      <c r="C210" s="167"/>
      <c r="D210" s="167"/>
      <c r="E210" s="167"/>
      <c r="F210" s="167"/>
      <c r="G210" s="5"/>
      <c r="H210" s="5"/>
      <c r="I210" s="5"/>
      <c r="J210" s="5"/>
      <c r="K210" s="5"/>
      <c r="L210" s="5"/>
      <c r="M210" s="5"/>
      <c r="N210" s="172"/>
      <c r="O210" s="172"/>
      <c r="P210" s="172"/>
      <c r="Q210" s="172"/>
      <c r="R210" s="172"/>
      <c r="S210" s="16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</row>
    <row r="211" spans="1:39" ht="12.75" customHeight="1">
      <c r="A211" s="5"/>
      <c r="B211" s="167"/>
      <c r="C211" s="167"/>
      <c r="D211" s="167"/>
      <c r="E211" s="167"/>
      <c r="F211" s="167"/>
      <c r="G211" s="5"/>
      <c r="H211" s="5"/>
      <c r="I211" s="5"/>
      <c r="J211" s="5"/>
      <c r="K211" s="5"/>
      <c r="L211" s="5"/>
      <c r="M211" s="5"/>
      <c r="N211" s="172"/>
      <c r="O211" s="172"/>
      <c r="P211" s="172"/>
      <c r="Q211" s="172"/>
      <c r="R211" s="172"/>
      <c r="S211" s="16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</row>
    <row r="212" spans="1:39" ht="12.75" customHeight="1">
      <c r="A212" s="5"/>
      <c r="B212" s="167"/>
      <c r="C212" s="167"/>
      <c r="D212" s="167"/>
      <c r="E212" s="167"/>
      <c r="F212" s="167"/>
      <c r="G212" s="5"/>
      <c r="H212" s="5"/>
      <c r="I212" s="5"/>
      <c r="J212" s="5"/>
      <c r="K212" s="5"/>
      <c r="L212" s="5"/>
      <c r="M212" s="5"/>
      <c r="N212" s="172"/>
      <c r="O212" s="172"/>
      <c r="P212" s="172"/>
      <c r="Q212" s="172"/>
      <c r="R212" s="172"/>
      <c r="S212" s="16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</row>
    <row r="213" spans="1:39" ht="12.75" customHeight="1">
      <c r="A213" s="5"/>
      <c r="B213" s="167"/>
      <c r="C213" s="167"/>
      <c r="D213" s="167"/>
      <c r="E213" s="167"/>
      <c r="F213" s="167"/>
      <c r="G213" s="5"/>
      <c r="H213" s="5"/>
      <c r="I213" s="5"/>
      <c r="J213" s="5"/>
      <c r="K213" s="5"/>
      <c r="L213" s="5"/>
      <c r="M213" s="5"/>
      <c r="N213" s="172"/>
      <c r="O213" s="172"/>
      <c r="P213" s="172"/>
      <c r="Q213" s="172"/>
      <c r="R213" s="172"/>
      <c r="S213" s="16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</row>
    <row r="214" spans="1:39" ht="12.75" customHeight="1">
      <c r="A214" s="5"/>
      <c r="B214" s="167"/>
      <c r="C214" s="167"/>
      <c r="D214" s="167"/>
      <c r="E214" s="167"/>
      <c r="F214" s="167"/>
      <c r="G214" s="5"/>
      <c r="H214" s="5"/>
      <c r="I214" s="5"/>
      <c r="J214" s="5"/>
      <c r="K214" s="5"/>
      <c r="L214" s="5"/>
      <c r="M214" s="5"/>
      <c r="N214" s="172"/>
      <c r="O214" s="172"/>
      <c r="P214" s="172"/>
      <c r="Q214" s="172"/>
      <c r="R214" s="172"/>
      <c r="S214" s="16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</row>
    <row r="215" spans="1:39" ht="12.75" customHeight="1">
      <c r="A215" s="5"/>
      <c r="B215" s="167"/>
      <c r="C215" s="167"/>
      <c r="D215" s="167"/>
      <c r="E215" s="167"/>
      <c r="F215" s="167"/>
      <c r="G215" s="5"/>
      <c r="H215" s="5"/>
      <c r="I215" s="5"/>
      <c r="J215" s="5"/>
      <c r="K215" s="5"/>
      <c r="L215" s="5"/>
      <c r="M215" s="5"/>
      <c r="N215" s="172"/>
      <c r="O215" s="172"/>
      <c r="P215" s="172"/>
      <c r="Q215" s="172"/>
      <c r="R215" s="172"/>
      <c r="S215" s="16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</row>
    <row r="216" spans="1:39" ht="12.75" customHeight="1">
      <c r="A216" s="5"/>
      <c r="B216" s="167"/>
      <c r="C216" s="167"/>
      <c r="D216" s="167"/>
      <c r="E216" s="167"/>
      <c r="F216" s="167"/>
      <c r="G216" s="5"/>
      <c r="H216" s="5"/>
      <c r="I216" s="5"/>
      <c r="J216" s="5"/>
      <c r="K216" s="5"/>
      <c r="L216" s="5"/>
      <c r="M216" s="5"/>
      <c r="N216" s="172"/>
      <c r="O216" s="172"/>
      <c r="P216" s="172"/>
      <c r="Q216" s="172"/>
      <c r="R216" s="172"/>
      <c r="S216" s="16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</row>
    <row r="217" spans="1:39" ht="12.75" customHeight="1">
      <c r="A217" s="5"/>
      <c r="B217" s="167"/>
      <c r="C217" s="167"/>
      <c r="D217" s="167"/>
      <c r="E217" s="167"/>
      <c r="F217" s="167"/>
      <c r="G217" s="5"/>
      <c r="H217" s="5"/>
      <c r="I217" s="5"/>
      <c r="J217" s="5"/>
      <c r="K217" s="5"/>
      <c r="L217" s="5"/>
      <c r="M217" s="5"/>
      <c r="N217" s="172"/>
      <c r="O217" s="172"/>
      <c r="P217" s="172"/>
      <c r="Q217" s="172"/>
      <c r="R217" s="172"/>
      <c r="S217" s="16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</row>
    <row r="218" spans="1:39" ht="12.75" customHeight="1">
      <c r="A218" s="5"/>
      <c r="B218" s="167"/>
      <c r="C218" s="167"/>
      <c r="D218" s="167"/>
      <c r="E218" s="167"/>
      <c r="F218" s="167"/>
      <c r="G218" s="5"/>
      <c r="H218" s="5"/>
      <c r="I218" s="5"/>
      <c r="J218" s="5"/>
      <c r="K218" s="5"/>
      <c r="L218" s="5"/>
      <c r="M218" s="5"/>
      <c r="N218" s="172"/>
      <c r="O218" s="172"/>
      <c r="P218" s="172"/>
      <c r="Q218" s="172"/>
      <c r="R218" s="172"/>
      <c r="S218" s="16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</row>
    <row r="219" spans="1:39" ht="12.75" customHeight="1">
      <c r="A219" s="5"/>
      <c r="B219" s="167"/>
      <c r="C219" s="167"/>
      <c r="D219" s="167"/>
      <c r="E219" s="167"/>
      <c r="F219" s="167"/>
      <c r="G219" s="5"/>
      <c r="H219" s="5"/>
      <c r="I219" s="5"/>
      <c r="J219" s="5"/>
      <c r="K219" s="5"/>
      <c r="L219" s="5"/>
      <c r="M219" s="5"/>
      <c r="N219" s="172"/>
      <c r="O219" s="172"/>
      <c r="P219" s="172"/>
      <c r="Q219" s="172"/>
      <c r="R219" s="172"/>
      <c r="S219" s="16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</row>
    <row r="220" spans="1:39" ht="12.75" customHeight="1">
      <c r="A220" s="5"/>
      <c r="B220" s="167"/>
      <c r="C220" s="167"/>
      <c r="D220" s="167"/>
      <c r="E220" s="167"/>
      <c r="F220" s="167"/>
      <c r="G220" s="5"/>
      <c r="H220" s="5"/>
      <c r="I220" s="5"/>
      <c r="J220" s="5"/>
      <c r="K220" s="5"/>
      <c r="L220" s="5"/>
      <c r="M220" s="5"/>
      <c r="N220" s="172"/>
      <c r="O220" s="172"/>
      <c r="P220" s="172"/>
      <c r="Q220" s="172"/>
      <c r="R220" s="172"/>
      <c r="S220" s="16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</row>
    <row r="221" spans="1:39" ht="12.75" customHeight="1">
      <c r="A221" s="5"/>
      <c r="B221" s="167"/>
      <c r="C221" s="167"/>
      <c r="D221" s="167"/>
      <c r="E221" s="167"/>
      <c r="F221" s="167"/>
      <c r="G221" s="5"/>
      <c r="H221" s="5"/>
      <c r="I221" s="5"/>
      <c r="J221" s="5"/>
      <c r="K221" s="5"/>
      <c r="L221" s="5"/>
      <c r="M221" s="5"/>
      <c r="N221" s="172"/>
      <c r="O221" s="172"/>
      <c r="P221" s="172"/>
      <c r="Q221" s="172"/>
      <c r="R221" s="172"/>
      <c r="S221" s="16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</row>
    <row r="222" spans="1:39" ht="12.75" customHeight="1">
      <c r="A222" s="5"/>
      <c r="B222" s="167"/>
      <c r="C222" s="167"/>
      <c r="D222" s="167"/>
      <c r="E222" s="167"/>
      <c r="F222" s="167"/>
      <c r="G222" s="5"/>
      <c r="H222" s="5"/>
      <c r="I222" s="5"/>
      <c r="J222" s="5"/>
      <c r="K222" s="5"/>
      <c r="L222" s="5"/>
      <c r="M222" s="5"/>
      <c r="N222" s="172"/>
      <c r="O222" s="172"/>
      <c r="P222" s="172"/>
      <c r="Q222" s="172"/>
      <c r="R222" s="172"/>
      <c r="S222" s="16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</row>
    <row r="223" spans="1:39" ht="12.75" customHeight="1">
      <c r="A223" s="5"/>
      <c r="B223" s="167"/>
      <c r="C223" s="167"/>
      <c r="D223" s="167"/>
      <c r="E223" s="167"/>
      <c r="F223" s="167"/>
      <c r="G223" s="5"/>
      <c r="H223" s="5"/>
      <c r="I223" s="5"/>
      <c r="J223" s="5"/>
      <c r="K223" s="5"/>
      <c r="L223" s="5"/>
      <c r="M223" s="5"/>
      <c r="N223" s="172"/>
      <c r="O223" s="172"/>
      <c r="P223" s="172"/>
      <c r="Q223" s="172"/>
      <c r="R223" s="172"/>
      <c r="S223" s="16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</row>
    <row r="224" spans="1:39" ht="12.75" customHeight="1">
      <c r="A224" s="5"/>
      <c r="B224" s="167"/>
      <c r="C224" s="167"/>
      <c r="D224" s="167"/>
      <c r="E224" s="167"/>
      <c r="F224" s="167"/>
      <c r="G224" s="5"/>
      <c r="H224" s="5"/>
      <c r="I224" s="5"/>
      <c r="J224" s="5"/>
      <c r="K224" s="5"/>
      <c r="L224" s="5"/>
      <c r="M224" s="5"/>
      <c r="N224" s="172"/>
      <c r="O224" s="172"/>
      <c r="P224" s="172"/>
      <c r="Q224" s="172"/>
      <c r="R224" s="172"/>
      <c r="S224" s="16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</row>
    <row r="225" spans="1:39" ht="12.75" customHeight="1">
      <c r="A225" s="5"/>
      <c r="B225" s="167"/>
      <c r="C225" s="167"/>
      <c r="D225" s="167"/>
      <c r="E225" s="167"/>
      <c r="F225" s="167"/>
      <c r="G225" s="5"/>
      <c r="H225" s="5"/>
      <c r="I225" s="5"/>
      <c r="J225" s="5"/>
      <c r="K225" s="5"/>
      <c r="L225" s="5"/>
      <c r="M225" s="5"/>
      <c r="N225" s="172"/>
      <c r="O225" s="172"/>
      <c r="P225" s="172"/>
      <c r="Q225" s="172"/>
      <c r="R225" s="172"/>
      <c r="S225" s="16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</row>
    <row r="226" spans="1:39" ht="12.75" customHeight="1">
      <c r="A226" s="5"/>
      <c r="B226" s="167"/>
      <c r="C226" s="167"/>
      <c r="D226" s="167"/>
      <c r="E226" s="167"/>
      <c r="F226" s="167"/>
      <c r="G226" s="5"/>
      <c r="H226" s="5"/>
      <c r="I226" s="5"/>
      <c r="J226" s="5"/>
      <c r="K226" s="5"/>
      <c r="L226" s="5"/>
      <c r="M226" s="5"/>
      <c r="N226" s="172"/>
      <c r="O226" s="172"/>
      <c r="P226" s="172"/>
      <c r="Q226" s="172"/>
      <c r="R226" s="172"/>
      <c r="S226" s="16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</row>
    <row r="227" spans="1:39" ht="12.75" customHeight="1">
      <c r="A227" s="5"/>
      <c r="B227" s="167"/>
      <c r="C227" s="167"/>
      <c r="D227" s="167"/>
      <c r="E227" s="167"/>
      <c r="F227" s="167"/>
      <c r="G227" s="5"/>
      <c r="H227" s="5"/>
      <c r="I227" s="5"/>
      <c r="J227" s="5"/>
      <c r="K227" s="5"/>
      <c r="L227" s="5"/>
      <c r="M227" s="5"/>
      <c r="N227" s="172"/>
      <c r="O227" s="172"/>
      <c r="P227" s="172"/>
      <c r="Q227" s="172"/>
      <c r="R227" s="172"/>
      <c r="S227" s="16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</row>
    <row r="228" spans="1:39" ht="12.75" customHeight="1">
      <c r="A228" s="5"/>
      <c r="B228" s="167"/>
      <c r="C228" s="167"/>
      <c r="D228" s="167"/>
      <c r="E228" s="167"/>
      <c r="F228" s="167"/>
      <c r="G228" s="5"/>
      <c r="H228" s="5"/>
      <c r="I228" s="5"/>
      <c r="J228" s="5"/>
      <c r="K228" s="5"/>
      <c r="L228" s="5"/>
      <c r="M228" s="5"/>
      <c r="N228" s="172"/>
      <c r="O228" s="172"/>
      <c r="P228" s="172"/>
      <c r="Q228" s="172"/>
      <c r="R228" s="172"/>
      <c r="S228" s="16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</row>
    <row r="229" spans="1:39" ht="12.75" customHeight="1">
      <c r="A229" s="5"/>
      <c r="B229" s="167"/>
      <c r="C229" s="167"/>
      <c r="D229" s="167"/>
      <c r="E229" s="167"/>
      <c r="F229" s="167"/>
      <c r="G229" s="5"/>
      <c r="H229" s="5"/>
      <c r="I229" s="5"/>
      <c r="J229" s="5"/>
      <c r="K229" s="5"/>
      <c r="L229" s="5"/>
      <c r="M229" s="5"/>
      <c r="N229" s="172"/>
      <c r="O229" s="172"/>
      <c r="P229" s="172"/>
      <c r="Q229" s="172"/>
      <c r="R229" s="172"/>
      <c r="S229" s="16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</row>
    <row r="230" spans="1:39" ht="12.75" customHeight="1">
      <c r="A230" s="5"/>
      <c r="B230" s="167"/>
      <c r="C230" s="167"/>
      <c r="D230" s="167"/>
      <c r="E230" s="167"/>
      <c r="F230" s="167"/>
      <c r="G230" s="5"/>
      <c r="H230" s="5"/>
      <c r="I230" s="5"/>
      <c r="J230" s="5"/>
      <c r="K230" s="5"/>
      <c r="L230" s="5"/>
      <c r="M230" s="5"/>
      <c r="N230" s="172"/>
      <c r="O230" s="172"/>
      <c r="P230" s="172"/>
      <c r="Q230" s="172"/>
      <c r="R230" s="172"/>
      <c r="S230" s="16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</row>
    <row r="231" spans="1:39" ht="12.75" customHeight="1">
      <c r="A231" s="5"/>
      <c r="B231" s="167"/>
      <c r="C231" s="167"/>
      <c r="D231" s="167"/>
      <c r="E231" s="167"/>
      <c r="F231" s="167"/>
      <c r="G231" s="5"/>
      <c r="H231" s="5"/>
      <c r="I231" s="5"/>
      <c r="J231" s="5"/>
      <c r="K231" s="5"/>
      <c r="L231" s="5"/>
      <c r="M231" s="5"/>
      <c r="N231" s="172"/>
      <c r="O231" s="172"/>
      <c r="P231" s="172"/>
      <c r="Q231" s="172"/>
      <c r="R231" s="172"/>
      <c r="S231" s="16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</row>
    <row r="232" spans="1:39" ht="12.75" customHeight="1">
      <c r="A232" s="5"/>
      <c r="B232" s="167"/>
      <c r="C232" s="167"/>
      <c r="D232" s="167"/>
      <c r="E232" s="167"/>
      <c r="F232" s="167"/>
      <c r="G232" s="5"/>
      <c r="H232" s="5"/>
      <c r="I232" s="5"/>
      <c r="J232" s="5"/>
      <c r="K232" s="5"/>
      <c r="L232" s="5"/>
      <c r="M232" s="5"/>
      <c r="N232" s="172"/>
      <c r="O232" s="172"/>
      <c r="P232" s="172"/>
      <c r="Q232" s="172"/>
      <c r="R232" s="172"/>
      <c r="S232" s="16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</row>
    <row r="233" spans="1:39" ht="12.75" customHeight="1">
      <c r="A233" s="5"/>
      <c r="B233" s="167"/>
      <c r="C233" s="167"/>
      <c r="D233" s="167"/>
      <c r="E233" s="167"/>
      <c r="F233" s="167"/>
      <c r="G233" s="5"/>
      <c r="H233" s="5"/>
      <c r="I233" s="5"/>
      <c r="J233" s="5"/>
      <c r="K233" s="5"/>
      <c r="L233" s="5"/>
      <c r="M233" s="5"/>
      <c r="N233" s="172"/>
      <c r="O233" s="172"/>
      <c r="P233" s="172"/>
      <c r="Q233" s="172"/>
      <c r="R233" s="172"/>
      <c r="S233" s="16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</row>
    <row r="234" spans="1:39" ht="12.75" customHeight="1">
      <c r="A234" s="5"/>
      <c r="B234" s="167"/>
      <c r="C234" s="167"/>
      <c r="D234" s="167"/>
      <c r="E234" s="167"/>
      <c r="F234" s="167"/>
      <c r="G234" s="5"/>
      <c r="H234" s="5"/>
      <c r="I234" s="5"/>
      <c r="J234" s="5"/>
      <c r="K234" s="5"/>
      <c r="L234" s="5"/>
      <c r="M234" s="5"/>
      <c r="N234" s="172"/>
      <c r="O234" s="172"/>
      <c r="P234" s="172"/>
      <c r="Q234" s="172"/>
      <c r="R234" s="172"/>
      <c r="S234" s="16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</row>
    <row r="235" spans="1:39" ht="12.75" customHeight="1">
      <c r="A235" s="5"/>
      <c r="B235" s="167"/>
      <c r="C235" s="167"/>
      <c r="D235" s="167"/>
      <c r="E235" s="167"/>
      <c r="F235" s="167"/>
      <c r="G235" s="5"/>
      <c r="H235" s="5"/>
      <c r="I235" s="5"/>
      <c r="J235" s="5"/>
      <c r="K235" s="5"/>
      <c r="L235" s="5"/>
      <c r="M235" s="5"/>
      <c r="N235" s="172"/>
      <c r="O235" s="172"/>
      <c r="P235" s="172"/>
      <c r="Q235" s="172"/>
      <c r="R235" s="172"/>
      <c r="S235" s="16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</row>
    <row r="236" spans="1:39" ht="12.75" customHeight="1">
      <c r="A236" s="5"/>
      <c r="B236" s="167"/>
      <c r="C236" s="167"/>
      <c r="D236" s="167"/>
      <c r="E236" s="167"/>
      <c r="F236" s="167"/>
      <c r="G236" s="5"/>
      <c r="H236" s="5"/>
      <c r="I236" s="5"/>
      <c r="J236" s="5"/>
      <c r="K236" s="5"/>
      <c r="L236" s="5"/>
      <c r="M236" s="5"/>
      <c r="N236" s="172"/>
      <c r="O236" s="172"/>
      <c r="P236" s="172"/>
      <c r="Q236" s="172"/>
      <c r="R236" s="172"/>
      <c r="S236" s="16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</row>
    <row r="237" spans="1:39" ht="12.75" customHeight="1">
      <c r="A237" s="5"/>
      <c r="B237" s="167"/>
      <c r="C237" s="167"/>
      <c r="D237" s="167"/>
      <c r="E237" s="167"/>
      <c r="F237" s="167"/>
      <c r="G237" s="5"/>
      <c r="H237" s="5"/>
      <c r="I237" s="5"/>
      <c r="J237" s="5"/>
      <c r="K237" s="5"/>
      <c r="L237" s="5"/>
      <c r="M237" s="5"/>
      <c r="N237" s="172"/>
      <c r="O237" s="172"/>
      <c r="P237" s="172"/>
      <c r="Q237" s="172"/>
      <c r="R237" s="172"/>
      <c r="S237" s="16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</row>
    <row r="238" spans="1:39" ht="12.75" customHeight="1">
      <c r="A238" s="5"/>
      <c r="B238" s="167"/>
      <c r="C238" s="167"/>
      <c r="D238" s="167"/>
      <c r="E238" s="167"/>
      <c r="F238" s="167"/>
      <c r="G238" s="5"/>
      <c r="H238" s="5"/>
      <c r="I238" s="5"/>
      <c r="J238" s="5"/>
      <c r="K238" s="5"/>
      <c r="L238" s="5"/>
      <c r="M238" s="5"/>
      <c r="N238" s="172"/>
      <c r="O238" s="172"/>
      <c r="P238" s="172"/>
      <c r="Q238" s="172"/>
      <c r="R238" s="172"/>
      <c r="S238" s="16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</row>
    <row r="239" spans="1:39" ht="12.75" customHeight="1">
      <c r="A239" s="5"/>
      <c r="B239" s="167"/>
      <c r="C239" s="167"/>
      <c r="D239" s="167"/>
      <c r="E239" s="167"/>
      <c r="F239" s="167"/>
      <c r="G239" s="5"/>
      <c r="H239" s="5"/>
      <c r="I239" s="5"/>
      <c r="J239" s="5"/>
      <c r="K239" s="5"/>
      <c r="L239" s="5"/>
      <c r="M239" s="5"/>
      <c r="N239" s="172"/>
      <c r="O239" s="172"/>
      <c r="P239" s="172"/>
      <c r="Q239" s="172"/>
      <c r="R239" s="172"/>
      <c r="S239" s="16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</row>
    <row r="240" spans="1:39" ht="12.75" customHeight="1">
      <c r="A240" s="5"/>
      <c r="B240" s="167"/>
      <c r="C240" s="167"/>
      <c r="D240" s="167"/>
      <c r="E240" s="167"/>
      <c r="F240" s="167"/>
      <c r="G240" s="5"/>
      <c r="H240" s="5"/>
      <c r="I240" s="5"/>
      <c r="J240" s="5"/>
      <c r="K240" s="5"/>
      <c r="L240" s="5"/>
      <c r="M240" s="5"/>
      <c r="N240" s="172"/>
      <c r="O240" s="172"/>
      <c r="P240" s="172"/>
      <c r="Q240" s="172"/>
      <c r="R240" s="172"/>
      <c r="S240" s="16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</row>
    <row r="241" spans="1:39" ht="12.75" customHeight="1">
      <c r="A241" s="5"/>
      <c r="B241" s="167"/>
      <c r="C241" s="167"/>
      <c r="D241" s="167"/>
      <c r="E241" s="167"/>
      <c r="F241" s="167"/>
      <c r="G241" s="5"/>
      <c r="H241" s="5"/>
      <c r="I241" s="5"/>
      <c r="J241" s="5"/>
      <c r="K241" s="5"/>
      <c r="L241" s="5"/>
      <c r="M241" s="5"/>
      <c r="N241" s="172"/>
      <c r="O241" s="172"/>
      <c r="P241" s="172"/>
      <c r="Q241" s="172"/>
      <c r="R241" s="172"/>
      <c r="S241" s="16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</row>
    <row r="242" spans="1:39" ht="12.75" customHeight="1">
      <c r="A242" s="5"/>
      <c r="B242" s="167"/>
      <c r="C242" s="167"/>
      <c r="D242" s="167"/>
      <c r="E242" s="167"/>
      <c r="F242" s="167"/>
      <c r="G242" s="5"/>
      <c r="H242" s="5"/>
      <c r="I242" s="5"/>
      <c r="J242" s="5"/>
      <c r="K242" s="5"/>
      <c r="L242" s="5"/>
      <c r="M242" s="5"/>
      <c r="N242" s="172"/>
      <c r="O242" s="172"/>
      <c r="P242" s="172"/>
      <c r="Q242" s="172"/>
      <c r="R242" s="172"/>
      <c r="S242" s="16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</row>
    <row r="243" spans="1:39" ht="12.75" customHeight="1">
      <c r="A243" s="5"/>
      <c r="B243" s="167"/>
      <c r="C243" s="167"/>
      <c r="D243" s="167"/>
      <c r="E243" s="167"/>
      <c r="F243" s="167"/>
      <c r="G243" s="5"/>
      <c r="H243" s="5"/>
      <c r="I243" s="5"/>
      <c r="J243" s="5"/>
      <c r="K243" s="5"/>
      <c r="L243" s="5"/>
      <c r="M243" s="5"/>
      <c r="N243" s="172"/>
      <c r="O243" s="172"/>
      <c r="P243" s="172"/>
      <c r="Q243" s="172"/>
      <c r="R243" s="172"/>
      <c r="S243" s="16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</row>
    <row r="244" spans="1:39" ht="12.75" customHeight="1">
      <c r="A244" s="5"/>
      <c r="B244" s="167"/>
      <c r="C244" s="167"/>
      <c r="D244" s="167"/>
      <c r="E244" s="167"/>
      <c r="F244" s="167"/>
      <c r="G244" s="5"/>
      <c r="H244" s="5"/>
      <c r="I244" s="5"/>
      <c r="J244" s="5"/>
      <c r="K244" s="5"/>
      <c r="L244" s="5"/>
      <c r="M244" s="5"/>
      <c r="N244" s="172"/>
      <c r="O244" s="172"/>
      <c r="P244" s="172"/>
      <c r="Q244" s="172"/>
      <c r="R244" s="172"/>
      <c r="S244" s="16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</row>
    <row r="245" spans="1:39" ht="12.75" customHeight="1">
      <c r="A245" s="5"/>
      <c r="B245" s="167"/>
      <c r="C245" s="167"/>
      <c r="D245" s="167"/>
      <c r="E245" s="167"/>
      <c r="F245" s="167"/>
      <c r="G245" s="5"/>
      <c r="H245" s="5"/>
      <c r="I245" s="5"/>
      <c r="J245" s="5"/>
      <c r="K245" s="5"/>
      <c r="L245" s="5"/>
      <c r="M245" s="5"/>
      <c r="N245" s="172"/>
      <c r="O245" s="172"/>
      <c r="P245" s="172"/>
      <c r="Q245" s="172"/>
      <c r="R245" s="172"/>
      <c r="S245" s="16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</row>
    <row r="246" spans="1:39" ht="12.75" customHeight="1">
      <c r="A246" s="5"/>
      <c r="B246" s="167"/>
      <c r="C246" s="167"/>
      <c r="D246" s="167"/>
      <c r="E246" s="167"/>
      <c r="F246" s="167"/>
      <c r="G246" s="5"/>
      <c r="H246" s="5"/>
      <c r="I246" s="5"/>
      <c r="J246" s="5"/>
      <c r="K246" s="5"/>
      <c r="L246" s="5"/>
      <c r="M246" s="5"/>
      <c r="N246" s="172"/>
      <c r="O246" s="172"/>
      <c r="P246" s="172"/>
      <c r="Q246" s="172"/>
      <c r="R246" s="172"/>
      <c r="S246" s="16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</row>
    <row r="247" spans="1:39" ht="12.75" customHeight="1">
      <c r="A247" s="5"/>
      <c r="B247" s="167"/>
      <c r="C247" s="167"/>
      <c r="D247" s="167"/>
      <c r="E247" s="167"/>
      <c r="F247" s="167"/>
      <c r="G247" s="5"/>
      <c r="H247" s="5"/>
      <c r="I247" s="5"/>
      <c r="J247" s="5"/>
      <c r="K247" s="5"/>
      <c r="L247" s="5"/>
      <c r="M247" s="5"/>
      <c r="N247" s="172"/>
      <c r="O247" s="172"/>
      <c r="P247" s="172"/>
      <c r="Q247" s="172"/>
      <c r="R247" s="172"/>
      <c r="S247" s="16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</row>
    <row r="248" spans="1:39" ht="12.75" customHeight="1">
      <c r="A248" s="5"/>
      <c r="B248" s="167"/>
      <c r="C248" s="167"/>
      <c r="D248" s="167"/>
      <c r="E248" s="167"/>
      <c r="F248" s="167"/>
      <c r="G248" s="5"/>
      <c r="H248" s="5"/>
      <c r="I248" s="5"/>
      <c r="J248" s="5"/>
      <c r="K248" s="5"/>
      <c r="L248" s="5"/>
      <c r="M248" s="5"/>
      <c r="N248" s="172"/>
      <c r="O248" s="172"/>
      <c r="P248" s="172"/>
      <c r="Q248" s="172"/>
      <c r="R248" s="172"/>
      <c r="S248" s="16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</row>
    <row r="249" spans="1:39" ht="12.75" customHeight="1">
      <c r="A249" s="5"/>
      <c r="B249" s="167"/>
      <c r="C249" s="167"/>
      <c r="D249" s="167"/>
      <c r="E249" s="167"/>
      <c r="F249" s="167"/>
      <c r="G249" s="5"/>
      <c r="H249" s="5"/>
      <c r="I249" s="5"/>
      <c r="J249" s="5"/>
      <c r="K249" s="5"/>
      <c r="L249" s="5"/>
      <c r="M249" s="5"/>
      <c r="N249" s="172"/>
      <c r="O249" s="172"/>
      <c r="P249" s="172"/>
      <c r="Q249" s="172"/>
      <c r="R249" s="172"/>
      <c r="S249" s="16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</row>
    <row r="250" spans="1:39" ht="12.75" customHeight="1">
      <c r="A250" s="5"/>
      <c r="B250" s="167"/>
      <c r="C250" s="167"/>
      <c r="D250" s="167"/>
      <c r="E250" s="167"/>
      <c r="F250" s="167"/>
      <c r="G250" s="5"/>
      <c r="H250" s="5"/>
      <c r="I250" s="5"/>
      <c r="J250" s="5"/>
      <c r="K250" s="5"/>
      <c r="L250" s="5"/>
      <c r="M250" s="5"/>
      <c r="N250" s="172"/>
      <c r="O250" s="172"/>
      <c r="P250" s="172"/>
      <c r="Q250" s="172"/>
      <c r="R250" s="172"/>
      <c r="S250" s="16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</row>
    <row r="251" spans="1:39" ht="12.75" customHeight="1">
      <c r="A251" s="5"/>
      <c r="B251" s="167"/>
      <c r="C251" s="167"/>
      <c r="D251" s="167"/>
      <c r="E251" s="167"/>
      <c r="F251" s="167"/>
      <c r="G251" s="5"/>
      <c r="H251" s="5"/>
      <c r="I251" s="5"/>
      <c r="J251" s="5"/>
      <c r="K251" s="5"/>
      <c r="L251" s="5"/>
      <c r="M251" s="5"/>
      <c r="N251" s="172"/>
      <c r="O251" s="172"/>
      <c r="P251" s="172"/>
      <c r="Q251" s="172"/>
      <c r="R251" s="172"/>
      <c r="S251" s="16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</row>
    <row r="252" spans="1:39" ht="12.75" customHeight="1">
      <c r="A252" s="5"/>
      <c r="B252" s="167"/>
      <c r="C252" s="167"/>
      <c r="D252" s="167"/>
      <c r="E252" s="167"/>
      <c r="F252" s="167"/>
      <c r="G252" s="5"/>
      <c r="H252" s="5"/>
      <c r="I252" s="5"/>
      <c r="J252" s="5"/>
      <c r="K252" s="5"/>
      <c r="L252" s="5"/>
      <c r="M252" s="5"/>
      <c r="N252" s="172"/>
      <c r="O252" s="172"/>
      <c r="P252" s="172"/>
      <c r="Q252" s="172"/>
      <c r="R252" s="172"/>
      <c r="S252" s="16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</row>
    <row r="253" spans="1:39" ht="12.75" customHeight="1">
      <c r="A253" s="5"/>
      <c r="B253" s="167"/>
      <c r="C253" s="167"/>
      <c r="D253" s="167"/>
      <c r="E253" s="167"/>
      <c r="F253" s="167"/>
      <c r="G253" s="5"/>
      <c r="H253" s="5"/>
      <c r="I253" s="5"/>
      <c r="J253" s="5"/>
      <c r="K253" s="5"/>
      <c r="L253" s="5"/>
      <c r="M253" s="5"/>
      <c r="N253" s="172"/>
      <c r="O253" s="172"/>
      <c r="P253" s="172"/>
      <c r="Q253" s="172"/>
      <c r="R253" s="172"/>
      <c r="S253" s="16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</row>
    <row r="254" spans="1:39" ht="12.75" customHeight="1">
      <c r="A254" s="5"/>
      <c r="B254" s="167"/>
      <c r="C254" s="167"/>
      <c r="D254" s="167"/>
      <c r="E254" s="167"/>
      <c r="F254" s="167"/>
      <c r="G254" s="5"/>
      <c r="H254" s="5"/>
      <c r="I254" s="5"/>
      <c r="J254" s="5"/>
      <c r="K254" s="5"/>
      <c r="L254" s="5"/>
      <c r="M254" s="5"/>
      <c r="N254" s="172"/>
      <c r="O254" s="172"/>
      <c r="P254" s="172"/>
      <c r="Q254" s="172"/>
      <c r="R254" s="172"/>
      <c r="S254" s="16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</row>
    <row r="255" spans="1:39" ht="12.75" customHeight="1">
      <c r="A255" s="5"/>
      <c r="B255" s="167"/>
      <c r="C255" s="167"/>
      <c r="D255" s="167"/>
      <c r="E255" s="167"/>
      <c r="F255" s="167"/>
      <c r="G255" s="5"/>
      <c r="H255" s="5"/>
      <c r="I255" s="5"/>
      <c r="J255" s="5"/>
      <c r="K255" s="5"/>
      <c r="L255" s="5"/>
      <c r="M255" s="5"/>
      <c r="N255" s="172"/>
      <c r="O255" s="172"/>
      <c r="P255" s="172"/>
      <c r="Q255" s="172"/>
      <c r="R255" s="172"/>
      <c r="S255" s="16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</row>
    <row r="256" spans="1:39" ht="12.75" customHeight="1">
      <c r="A256" s="5"/>
      <c r="B256" s="167"/>
      <c r="C256" s="167"/>
      <c r="D256" s="167"/>
      <c r="E256" s="167"/>
      <c r="F256" s="167"/>
      <c r="G256" s="5"/>
      <c r="H256" s="5"/>
      <c r="I256" s="5"/>
      <c r="J256" s="5"/>
      <c r="K256" s="5"/>
      <c r="L256" s="5"/>
      <c r="M256" s="5"/>
      <c r="N256" s="172"/>
      <c r="O256" s="172"/>
      <c r="P256" s="172"/>
      <c r="Q256" s="172"/>
      <c r="R256" s="172"/>
      <c r="S256" s="16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</row>
    <row r="257" spans="1:39" ht="12.75" customHeight="1">
      <c r="A257" s="5"/>
      <c r="B257" s="167"/>
      <c r="C257" s="167"/>
      <c r="D257" s="167"/>
      <c r="E257" s="167"/>
      <c r="F257" s="167"/>
      <c r="G257" s="5"/>
      <c r="H257" s="5"/>
      <c r="I257" s="5"/>
      <c r="J257" s="5"/>
      <c r="K257" s="5"/>
      <c r="L257" s="5"/>
      <c r="M257" s="5"/>
      <c r="N257" s="172"/>
      <c r="O257" s="172"/>
      <c r="P257" s="172"/>
      <c r="Q257" s="172"/>
      <c r="R257" s="172"/>
      <c r="S257" s="16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</row>
    <row r="258" spans="1:39" ht="12.75" customHeight="1">
      <c r="A258" s="5"/>
      <c r="B258" s="167"/>
      <c r="C258" s="167"/>
      <c r="D258" s="167"/>
      <c r="E258" s="167"/>
      <c r="F258" s="167"/>
      <c r="G258" s="5"/>
      <c r="H258" s="5"/>
      <c r="I258" s="5"/>
      <c r="J258" s="5"/>
      <c r="K258" s="5"/>
      <c r="L258" s="5"/>
      <c r="M258" s="5"/>
      <c r="N258" s="172"/>
      <c r="O258" s="172"/>
      <c r="P258" s="172"/>
      <c r="Q258" s="172"/>
      <c r="R258" s="172"/>
      <c r="S258" s="16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</row>
    <row r="259" spans="1:39" ht="12.75" customHeight="1">
      <c r="A259" s="5"/>
      <c r="B259" s="167"/>
      <c r="C259" s="167"/>
      <c r="D259" s="167"/>
      <c r="E259" s="167"/>
      <c r="F259" s="167"/>
      <c r="G259" s="5"/>
      <c r="H259" s="5"/>
      <c r="I259" s="5"/>
      <c r="J259" s="5"/>
      <c r="K259" s="5"/>
      <c r="L259" s="5"/>
      <c r="M259" s="5"/>
      <c r="N259" s="172"/>
      <c r="O259" s="172"/>
      <c r="P259" s="172"/>
      <c r="Q259" s="172"/>
      <c r="R259" s="172"/>
      <c r="S259" s="16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</row>
    <row r="260" spans="1:39" ht="12.75" customHeight="1">
      <c r="A260" s="5"/>
      <c r="B260" s="167"/>
      <c r="C260" s="167"/>
      <c r="D260" s="167"/>
      <c r="E260" s="167"/>
      <c r="F260" s="167"/>
      <c r="G260" s="5"/>
      <c r="H260" s="5"/>
      <c r="I260" s="5"/>
      <c r="J260" s="5"/>
      <c r="K260" s="5"/>
      <c r="L260" s="5"/>
      <c r="M260" s="5"/>
      <c r="N260" s="172"/>
      <c r="O260" s="172"/>
      <c r="P260" s="172"/>
      <c r="Q260" s="172"/>
      <c r="R260" s="172"/>
      <c r="S260" s="16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</row>
    <row r="261" spans="1:39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172"/>
      <c r="O261" s="172"/>
      <c r="P261" s="172"/>
      <c r="Q261" s="172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</row>
    <row r="262" spans="1:39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94"/>
      <c r="O262" s="194"/>
      <c r="P262" s="194"/>
      <c r="Q262" s="194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</row>
    <row r="263" spans="1:39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94"/>
      <c r="O263" s="194"/>
      <c r="P263" s="194"/>
      <c r="Q263" s="194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</row>
    <row r="264" spans="1:39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94"/>
      <c r="O264" s="194"/>
      <c r="P264" s="194"/>
      <c r="Q264" s="194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</row>
    <row r="265" spans="1:39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94"/>
      <c r="O265" s="194"/>
      <c r="P265" s="194"/>
      <c r="Q265" s="194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</row>
    <row r="266" spans="1:39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94"/>
      <c r="O266" s="194"/>
      <c r="P266" s="194"/>
      <c r="Q266" s="194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</row>
    <row r="267" spans="1:39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94"/>
      <c r="O267" s="194"/>
      <c r="P267" s="194"/>
      <c r="Q267" s="194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</row>
    <row r="268" spans="1:39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194"/>
      <c r="O268" s="194"/>
      <c r="P268" s="194"/>
      <c r="Q268" s="194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</row>
    <row r="269" spans="1:39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194"/>
      <c r="O269" s="194"/>
      <c r="P269" s="194"/>
      <c r="Q269" s="194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</row>
    <row r="270" spans="1:39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194"/>
      <c r="O270" s="194"/>
      <c r="P270" s="194"/>
      <c r="Q270" s="194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</row>
    <row r="271" spans="1:39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94"/>
      <c r="O271" s="194"/>
      <c r="P271" s="194"/>
      <c r="Q271" s="194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</row>
    <row r="272" spans="1:39" ht="13.7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</row>
    <row r="273" spans="1:39" ht="13.7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</row>
    <row r="274" spans="1:39" ht="13.7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</row>
    <row r="275" spans="1:39" ht="13.7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</row>
    <row r="276" spans="1:39" ht="13.7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</row>
    <row r="277" spans="1:39" ht="13.7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</row>
    <row r="278" spans="1:39" ht="13.7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</row>
    <row r="279" spans="1:39" ht="13.7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</row>
    <row r="280" spans="1:39" ht="13.7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</row>
    <row r="281" spans="1:39" ht="13.7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</row>
    <row r="282" spans="1:39" ht="13.7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</row>
    <row r="283" spans="1:39" ht="13.7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</row>
    <row r="284" spans="1:39" ht="13.7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</row>
    <row r="285" spans="1:39" ht="13.7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</row>
    <row r="286" spans="1:39" ht="13.7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</row>
    <row r="287" spans="1:39" ht="13.7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</row>
    <row r="288" spans="1:39" ht="13.7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</row>
    <row r="289" spans="1:39" ht="13.7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</row>
    <row r="290" spans="1:39" ht="13.7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</row>
    <row r="291" spans="1:39" ht="13.7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</row>
    <row r="292" spans="1:39" ht="13.7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</row>
    <row r="293" spans="1:39" ht="13.7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</row>
    <row r="294" spans="1:39" ht="13.7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</row>
    <row r="295" spans="1:39" ht="13.7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</row>
    <row r="296" spans="1:39" ht="13.7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</row>
    <row r="297" spans="1:39" ht="13.7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</row>
    <row r="298" spans="1:39" ht="13.7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</row>
    <row r="299" spans="1:39" ht="13.7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</row>
    <row r="300" spans="1:39" ht="13.7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</row>
    <row r="301" spans="1:39" ht="13.7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</row>
    <row r="302" spans="1:39" ht="13.7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</row>
    <row r="303" spans="1:39" ht="13.7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</row>
    <row r="304" spans="1:39" ht="13.7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</row>
    <row r="305" spans="1:39" ht="13.7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</row>
    <row r="306" spans="1:39" ht="13.7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</row>
    <row r="307" spans="1:39" ht="13.7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</row>
    <row r="308" spans="1:39" ht="13.7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</row>
    <row r="309" spans="1:39" ht="13.7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</row>
    <row r="310" spans="1:39" ht="13.7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</row>
    <row r="311" spans="1:39" ht="13.7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</row>
    <row r="312" spans="1:39" ht="13.7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</row>
    <row r="313" spans="1:39" ht="13.7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</row>
    <row r="314" spans="1:39" ht="13.7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</row>
    <row r="315" spans="1:39" ht="13.7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</row>
    <row r="316" spans="1:39" ht="13.7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</row>
    <row r="317" spans="1:39" ht="13.7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</row>
    <row r="318" spans="1:39" ht="13.7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</row>
    <row r="319" spans="1:39" ht="13.7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</row>
    <row r="320" spans="1:39" ht="13.7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</row>
    <row r="321" spans="1:39" ht="13.7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</row>
    <row r="322" spans="1:39" ht="13.7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</row>
    <row r="323" spans="1:39" ht="13.7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</row>
    <row r="324" spans="1:39" ht="13.7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</row>
    <row r="325" spans="1:39" ht="13.7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</row>
    <row r="326" spans="1:39" ht="13.7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</row>
    <row r="327" spans="1:39" ht="13.7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</row>
    <row r="328" spans="1:39" ht="13.7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</row>
    <row r="329" spans="1:39" ht="13.7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</row>
    <row r="330" spans="1:39" ht="13.7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</row>
    <row r="331" spans="1:39" ht="13.7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</row>
    <row r="332" spans="1:39" ht="13.7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</row>
    <row r="333" spans="1:39" ht="13.7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</row>
    <row r="334" spans="1:39" ht="13.7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</row>
    <row r="335" spans="1:39" ht="13.7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</row>
    <row r="336" spans="1:39" ht="13.7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</row>
    <row r="337" spans="1:39" ht="13.7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</row>
    <row r="338" spans="1:39" ht="13.7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</row>
    <row r="339" spans="1:39" ht="13.7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</row>
    <row r="340" spans="1:39" ht="13.7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</row>
    <row r="341" spans="1:39" ht="13.7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</row>
    <row r="342" spans="1:39" ht="13.7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</row>
    <row r="343" spans="1:39" ht="13.7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</row>
    <row r="344" spans="1:39" ht="13.7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</row>
    <row r="345" spans="1:39" ht="13.7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</row>
    <row r="346" spans="1:39" ht="13.7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</row>
    <row r="347" spans="1:39" ht="13.7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</row>
    <row r="348" spans="1:39" ht="13.7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</row>
    <row r="349" spans="1:39" ht="13.7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</row>
    <row r="350" spans="1:39" ht="13.7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</row>
    <row r="351" spans="1:39" ht="13.7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</row>
    <row r="352" spans="1:39" ht="13.7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</row>
    <row r="353" spans="1:39" ht="13.7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</row>
    <row r="354" spans="1:39" ht="13.7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</row>
    <row r="355" spans="1:39" ht="13.7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</row>
    <row r="356" spans="1:39" ht="13.7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</row>
    <row r="357" spans="1:39" ht="13.7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</row>
    <row r="358" spans="1:39" ht="13.7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</row>
    <row r="359" spans="1:39" ht="13.7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</row>
    <row r="360" spans="1:39" ht="13.7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</row>
    <row r="361" spans="1:39" ht="13.7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</row>
    <row r="362" spans="1:39" ht="13.7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</row>
    <row r="363" spans="1:39" ht="13.7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</row>
    <row r="364" spans="1:39" ht="13.7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</row>
    <row r="365" spans="1:39" ht="13.7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</row>
    <row r="366" spans="1:39" ht="13.7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</row>
    <row r="367" spans="1:39" ht="13.7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</row>
    <row r="368" spans="1:39" ht="13.7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</row>
    <row r="369" spans="1:39" ht="13.7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</row>
    <row r="370" spans="1:39" ht="13.7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</row>
    <row r="371" spans="1:39" ht="13.7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</row>
    <row r="372" spans="1:39" ht="13.7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</row>
    <row r="373" spans="1:39" ht="13.7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</row>
    <row r="374" spans="1:39" ht="13.7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</row>
    <row r="375" spans="1:39" ht="13.7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</row>
    <row r="376" spans="1:39" ht="13.7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</row>
    <row r="377" spans="1:39" ht="13.7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</row>
    <row r="378" spans="1:39" ht="13.7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</row>
    <row r="379" spans="1:39" ht="13.7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</row>
    <row r="380" spans="1:39" ht="13.7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</row>
    <row r="381" spans="1:39" ht="13.7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</row>
    <row r="382" spans="1:39" ht="13.7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</row>
    <row r="383" spans="1:39" ht="13.7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</row>
    <row r="384" spans="1:39" ht="13.7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</row>
    <row r="385" spans="1:39" ht="13.7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</row>
    <row r="386" spans="1:39" ht="13.7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</row>
    <row r="387" spans="1:39" ht="13.7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</row>
    <row r="388" spans="1:39" ht="13.7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</row>
    <row r="389" spans="1:39" ht="13.7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</row>
    <row r="390" spans="1:39" ht="13.7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</row>
    <row r="391" spans="1:39" ht="13.7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</row>
    <row r="392" spans="1:39" ht="13.7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</row>
    <row r="393" spans="1:39" ht="13.7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</row>
    <row r="394" spans="1:39" ht="13.7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</row>
    <row r="395" spans="1:39" ht="13.7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</row>
    <row r="396" spans="1:39" ht="13.7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</row>
    <row r="397" spans="1:39" ht="13.7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</row>
    <row r="398" spans="1:39" ht="13.7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</row>
    <row r="399" spans="1:39" ht="13.7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</row>
    <row r="400" spans="1:39" ht="13.7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</row>
    <row r="401" spans="1:39" ht="13.7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</row>
    <row r="402" spans="1:39" ht="13.7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</row>
    <row r="403" spans="1:39" ht="13.7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</row>
    <row r="404" spans="1:39" ht="13.7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</row>
    <row r="405" spans="1:39" ht="13.7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</row>
    <row r="406" spans="1:39" ht="13.7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</row>
    <row r="407" spans="1:39" ht="13.7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</row>
    <row r="408" spans="1:39" ht="13.7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</row>
    <row r="409" spans="1:39" ht="13.7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</row>
    <row r="410" spans="1:39" ht="13.7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</row>
    <row r="411" spans="1:39" ht="13.7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</row>
    <row r="412" spans="1:39" ht="13.7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</row>
    <row r="413" spans="1:39" ht="13.7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</row>
    <row r="414" spans="1:39" ht="13.7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</row>
    <row r="415" spans="1:39" ht="13.7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</row>
    <row r="416" spans="1:39" ht="13.7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</row>
    <row r="417" spans="1:39" ht="13.7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</row>
    <row r="418" spans="1:39" ht="13.7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</row>
    <row r="419" spans="1:39" ht="13.7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</row>
    <row r="420" spans="1:39" ht="13.7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</row>
    <row r="421" spans="1:39" ht="13.7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</row>
    <row r="422" spans="1:39" ht="13.7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</row>
    <row r="423" spans="1:39" ht="13.7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</row>
    <row r="424" spans="1:39" ht="13.7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</row>
    <row r="425" spans="1:39" ht="13.7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</row>
    <row r="426" spans="1:39" ht="13.7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</row>
    <row r="427" spans="1:39" ht="13.7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</row>
    <row r="428" spans="1:39" ht="13.7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</row>
    <row r="429" spans="1:39" ht="13.7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</row>
    <row r="430" spans="1:39" ht="13.7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</row>
    <row r="431" spans="1:39" ht="13.7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</row>
    <row r="432" spans="1:39" ht="13.7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</row>
    <row r="433" spans="1:39" ht="13.7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</row>
    <row r="434" spans="1:39" ht="13.7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</row>
    <row r="435" spans="1:39" ht="13.7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</row>
    <row r="436" spans="1:39" ht="13.7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</row>
    <row r="437" spans="1:39" ht="13.7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</row>
    <row r="438" spans="1:39" ht="13.7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</row>
    <row r="439" spans="1:39" ht="13.7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</row>
    <row r="440" spans="1:39" ht="13.7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</row>
    <row r="441" spans="1:39" ht="13.7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</row>
    <row r="442" spans="1:39" ht="13.7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</row>
    <row r="443" spans="1:39" ht="13.7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</row>
    <row r="444" spans="1:39" ht="13.7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</row>
    <row r="445" spans="1:39" ht="13.7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</row>
    <row r="446" spans="1:39" ht="13.7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</row>
    <row r="447" spans="1:39" ht="13.7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</row>
    <row r="448" spans="1:39" ht="13.7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</row>
    <row r="449" spans="1:39" ht="13.7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</row>
    <row r="450" spans="1:39" ht="13.7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</row>
    <row r="451" spans="1:39" ht="13.7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</row>
    <row r="452" spans="1:39" ht="13.7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</row>
    <row r="453" spans="1:39" ht="13.7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</row>
    <row r="454" spans="1:39" ht="13.7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</row>
    <row r="455" spans="1:39" ht="13.7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</row>
    <row r="456" spans="1:39" ht="13.7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</row>
    <row r="457" spans="1:39" ht="13.7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</row>
    <row r="458" spans="1:39" ht="13.7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</row>
    <row r="459" spans="1:39" ht="13.7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</row>
    <row r="460" spans="1:39" ht="13.7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</row>
    <row r="461" spans="1:39" ht="13.7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</row>
    <row r="462" spans="1:39" ht="13.7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</row>
    <row r="463" spans="1:39" ht="13.7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</row>
    <row r="464" spans="1:39" ht="13.7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</row>
    <row r="465" spans="1:39" ht="13.7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</row>
    <row r="466" spans="1:39" ht="13.7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</row>
    <row r="467" spans="1:39" ht="13.7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</row>
    <row r="468" spans="1:39" ht="13.7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</row>
    <row r="469" spans="1:39" ht="13.7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</row>
    <row r="470" spans="1:39" ht="13.7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</row>
    <row r="471" spans="1:39" ht="13.7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</row>
    <row r="472" spans="1:39" ht="13.7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</row>
    <row r="473" spans="1:39" ht="13.7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</row>
    <row r="474" spans="1:39" ht="13.7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</row>
    <row r="475" spans="1:39" ht="13.7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</row>
    <row r="476" spans="1:39" ht="13.7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</row>
    <row r="477" spans="1:39" ht="13.7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</row>
    <row r="478" spans="1:39" ht="13.7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</row>
    <row r="479" spans="1:39" ht="13.7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</row>
    <row r="480" spans="1:39" ht="13.7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</row>
    <row r="481" spans="1:39" ht="13.7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</row>
    <row r="482" spans="1:39" ht="13.7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</row>
    <row r="483" spans="1:39" ht="13.7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</row>
    <row r="484" spans="1:39" ht="13.7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</row>
    <row r="485" spans="1:39" ht="13.7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</row>
    <row r="486" spans="1:39" ht="13.7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</row>
    <row r="487" spans="1:39" ht="13.7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</row>
    <row r="488" spans="1:39" ht="13.7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</row>
    <row r="489" spans="1:39" ht="13.7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</row>
    <row r="490" spans="1:39" ht="13.7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</row>
    <row r="491" spans="1:39" ht="13.7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</row>
    <row r="492" spans="1:39" ht="13.7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</row>
    <row r="493" spans="1:39" ht="13.7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</row>
    <row r="494" spans="1:39" ht="13.7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</row>
    <row r="495" spans="1:39" ht="13.7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</row>
    <row r="496" spans="1:39" ht="13.7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</row>
    <row r="497" spans="1:39" ht="13.7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</row>
    <row r="498" spans="1:39" ht="13.7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</row>
    <row r="499" spans="1:39" ht="13.7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</row>
    <row r="500" spans="1:39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11" t="s">
        <v>180</v>
      </c>
      <c r="AB500" s="11" t="s">
        <v>181</v>
      </c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</row>
    <row r="501" spans="1:39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11" t="s">
        <v>182</v>
      </c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</row>
    <row r="502" spans="1:39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11" t="s">
        <v>183</v>
      </c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</row>
    <row r="503" spans="1:39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11" t="s">
        <v>184</v>
      </c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7"/>
  <sheetViews>
    <sheetView showGridLines="0" workbookViewId="0"/>
  </sheetViews>
  <sheetFormatPr defaultColWidth="8.85546875" defaultRowHeight="12.75" customHeight="1"/>
  <cols>
    <col min="1" max="1" width="41.28515625" style="8" customWidth="1"/>
    <col min="2" max="2" width="14.7109375" style="8" customWidth="1"/>
    <col min="3" max="5" width="9.140625" style="8" customWidth="1"/>
    <col min="6" max="256" width="8.85546875" style="8" customWidth="1"/>
  </cols>
  <sheetData>
    <row r="1" spans="1:5" ht="15" customHeight="1">
      <c r="A1" s="9" t="s">
        <v>4</v>
      </c>
      <c r="B1" s="10"/>
      <c r="C1" s="5"/>
      <c r="D1" s="5"/>
      <c r="E1" s="5"/>
    </row>
    <row r="2" spans="1:5" ht="15" customHeight="1">
      <c r="A2" s="11" t="s">
        <v>5</v>
      </c>
      <c r="B2" s="12">
        <v>1500</v>
      </c>
      <c r="C2" s="13"/>
      <c r="D2" s="5"/>
      <c r="E2" s="5"/>
    </row>
    <row r="3" spans="1:5" ht="12.75" customHeight="1">
      <c r="A3" s="11" t="s">
        <v>6</v>
      </c>
      <c r="B3" s="12">
        <v>50</v>
      </c>
      <c r="C3" s="5"/>
      <c r="D3" s="5"/>
      <c r="E3" s="5"/>
    </row>
    <row r="4" spans="1:5" ht="13.7" customHeight="1">
      <c r="A4" s="11" t="s">
        <v>7</v>
      </c>
      <c r="B4" s="14">
        <v>150</v>
      </c>
      <c r="C4" s="5"/>
      <c r="D4" s="5"/>
      <c r="E4" s="5"/>
    </row>
    <row r="5" spans="1:5" ht="13.7" customHeight="1">
      <c r="A5" s="11" t="s">
        <v>8</v>
      </c>
      <c r="B5" s="15">
        <v>1000</v>
      </c>
      <c r="C5" s="5"/>
      <c r="D5" s="5"/>
      <c r="E5" s="5"/>
    </row>
    <row r="6" spans="1:5" ht="13.5" customHeight="1">
      <c r="A6" s="16" t="s">
        <v>9</v>
      </c>
      <c r="B6" s="17">
        <f>SUM(B2:B5)</f>
        <v>2700</v>
      </c>
      <c r="C6" s="5"/>
      <c r="D6" s="5"/>
      <c r="E6" s="5"/>
    </row>
    <row r="7" spans="1:5" ht="13.5" customHeight="1">
      <c r="A7" s="16"/>
      <c r="B7" s="17"/>
      <c r="C7" s="5"/>
      <c r="D7" s="5"/>
      <c r="E7" s="5"/>
    </row>
  </sheetData>
  <conditionalFormatting sqref="C2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0"/>
  <sheetViews>
    <sheetView showGridLines="0" workbookViewId="0">
      <selection sqref="A1:F1"/>
    </sheetView>
  </sheetViews>
  <sheetFormatPr defaultColWidth="10.85546875" defaultRowHeight="12.75" customHeight="1"/>
  <cols>
    <col min="1" max="1" width="39.42578125" style="18" customWidth="1"/>
    <col min="2" max="2" width="10.7109375" style="18" customWidth="1"/>
    <col min="3" max="5" width="12.7109375" style="18" customWidth="1"/>
    <col min="6" max="6" width="10.28515625" style="18" customWidth="1"/>
    <col min="7" max="256" width="10.85546875" style="18" customWidth="1"/>
  </cols>
  <sheetData>
    <row r="1" spans="1:9" ht="24.75" customHeight="1">
      <c r="A1" s="195" t="str">
        <f>CONCATENATE("Profit &amp; Loss -  ",Details!B1)</f>
        <v>Profit &amp; Loss -  Find Yourself in Ellenville</v>
      </c>
      <c r="B1" s="196"/>
      <c r="C1" s="196"/>
      <c r="D1" s="196"/>
      <c r="E1" s="196"/>
      <c r="F1" s="196"/>
      <c r="G1" s="5"/>
      <c r="H1" s="5"/>
      <c r="I1" s="5"/>
    </row>
    <row r="2" spans="1:9" ht="29.25" customHeight="1">
      <c r="A2" s="5"/>
      <c r="B2" s="21"/>
      <c r="C2" s="197" t="s">
        <v>10</v>
      </c>
      <c r="D2" s="198"/>
      <c r="E2" s="198"/>
      <c r="F2" s="21"/>
      <c r="G2" s="5"/>
      <c r="H2" s="5"/>
      <c r="I2" s="5"/>
    </row>
    <row r="3" spans="1:9" ht="13.5" customHeight="1">
      <c r="A3" s="5"/>
      <c r="B3" s="22"/>
      <c r="C3" s="23" t="s">
        <v>11</v>
      </c>
      <c r="D3" s="23" t="s">
        <v>12</v>
      </c>
      <c r="E3" s="23" t="s">
        <v>13</v>
      </c>
      <c r="F3" s="5"/>
      <c r="G3" s="24"/>
      <c r="H3" s="24"/>
      <c r="I3" s="24"/>
    </row>
    <row r="4" spans="1:9" ht="13.5" customHeight="1">
      <c r="A4" s="25" t="s">
        <v>14</v>
      </c>
      <c r="B4" s="26" t="s">
        <v>15</v>
      </c>
      <c r="C4" s="27"/>
      <c r="D4" s="27"/>
      <c r="E4" s="27"/>
      <c r="F4" s="19" t="s">
        <v>16</v>
      </c>
      <c r="G4" s="5"/>
      <c r="H4" s="5"/>
      <c r="I4" s="5"/>
    </row>
    <row r="5" spans="1:9" ht="14.1" customHeight="1">
      <c r="A5" s="28" t="s">
        <v>17</v>
      </c>
      <c r="B5" s="29"/>
      <c r="C5" s="30">
        <v>45000</v>
      </c>
      <c r="D5" s="30">
        <v>45000</v>
      </c>
      <c r="E5" s="30">
        <v>45000</v>
      </c>
      <c r="F5" s="31">
        <f>AVERAGE(C5:E5)/AVERAGE($C$6:$E$6)</f>
        <v>1</v>
      </c>
      <c r="G5" s="5"/>
      <c r="H5" s="5"/>
      <c r="I5" s="5"/>
    </row>
    <row r="6" spans="1:9" ht="13.5" customHeight="1">
      <c r="A6" s="32" t="s">
        <v>18</v>
      </c>
      <c r="B6" s="5"/>
      <c r="C6" s="17">
        <f>SUM(C5:C5)</f>
        <v>45000</v>
      </c>
      <c r="D6" s="17">
        <f>SUM(D5:D5)</f>
        <v>45000</v>
      </c>
      <c r="E6" s="17">
        <f>SUM(E5:E5)</f>
        <v>45000</v>
      </c>
      <c r="F6" s="33">
        <f>AVERAGE(C6:E6)/AVERAGE($C$6:$E$6)</f>
        <v>1</v>
      </c>
      <c r="G6" s="5"/>
      <c r="H6" s="5"/>
      <c r="I6" s="5"/>
    </row>
    <row r="7" spans="1:9" ht="13.5" customHeight="1">
      <c r="A7" s="34"/>
      <c r="B7" s="5"/>
      <c r="C7" s="35"/>
      <c r="D7" s="35"/>
      <c r="E7" s="36"/>
      <c r="F7" s="37"/>
      <c r="G7" s="5"/>
      <c r="H7" s="5"/>
      <c r="I7" s="5"/>
    </row>
    <row r="8" spans="1:9" ht="13.5" customHeight="1">
      <c r="A8" s="38" t="s">
        <v>19</v>
      </c>
      <c r="B8" s="5"/>
      <c r="C8" s="15">
        <f>C6</f>
        <v>45000</v>
      </c>
      <c r="D8" s="15">
        <f>D6</f>
        <v>45000</v>
      </c>
      <c r="E8" s="15">
        <f>E6</f>
        <v>45000</v>
      </c>
      <c r="F8" s="39"/>
      <c r="G8" s="5"/>
      <c r="H8" s="5"/>
      <c r="I8" s="5"/>
    </row>
    <row r="9" spans="1:9" ht="13.5" customHeight="1">
      <c r="A9" s="34"/>
      <c r="B9" s="5"/>
      <c r="C9" s="40"/>
      <c r="D9" s="40"/>
      <c r="E9" s="40"/>
      <c r="F9" s="37"/>
      <c r="G9" s="5"/>
      <c r="H9" s="5"/>
      <c r="I9" s="5"/>
    </row>
    <row r="10" spans="1:9" ht="14.25" customHeight="1">
      <c r="A10" s="41" t="s">
        <v>20</v>
      </c>
      <c r="B10" s="5"/>
      <c r="C10" s="15"/>
      <c r="D10" s="15"/>
      <c r="E10" s="15"/>
      <c r="F10" s="42" t="s">
        <v>16</v>
      </c>
      <c r="G10" s="5"/>
      <c r="H10" s="5"/>
      <c r="I10" s="5"/>
    </row>
    <row r="11" spans="1:9" ht="13.7" customHeight="1">
      <c r="A11" s="43" t="s">
        <v>21</v>
      </c>
      <c r="B11" s="44"/>
      <c r="C11" s="45">
        <v>0</v>
      </c>
      <c r="D11" s="45">
        <v>0</v>
      </c>
      <c r="E11" s="45">
        <v>0</v>
      </c>
      <c r="F11" s="46">
        <f t="shared" ref="F11:F38" si="0">AVERAGE(C11:E11)/AVERAGE($C$6:$E$6)</f>
        <v>0</v>
      </c>
      <c r="G11" s="5"/>
      <c r="H11" s="5"/>
      <c r="I11" s="5"/>
    </row>
    <row r="12" spans="1:9" ht="13.7" customHeight="1">
      <c r="A12" s="47" t="s">
        <v>22</v>
      </c>
      <c r="B12" s="44"/>
      <c r="C12" s="48">
        <v>400</v>
      </c>
      <c r="D12" s="48">
        <v>400</v>
      </c>
      <c r="E12" s="48">
        <v>400</v>
      </c>
      <c r="F12" s="49">
        <f t="shared" si="0"/>
        <v>8.8888888888888889E-3</v>
      </c>
      <c r="G12" s="5"/>
      <c r="H12" s="5"/>
      <c r="I12" s="5"/>
    </row>
    <row r="13" spans="1:9" ht="13.7" customHeight="1">
      <c r="A13" s="47" t="s">
        <v>23</v>
      </c>
      <c r="B13" s="44"/>
      <c r="C13" s="48">
        <v>6000</v>
      </c>
      <c r="D13" s="48">
        <v>6000</v>
      </c>
      <c r="E13" s="48">
        <v>6000</v>
      </c>
      <c r="F13" s="49">
        <f t="shared" si="0"/>
        <v>0.13333333333333333</v>
      </c>
      <c r="G13" s="5"/>
      <c r="H13" s="5"/>
      <c r="I13" s="5"/>
    </row>
    <row r="14" spans="1:9" ht="13.7" customHeight="1">
      <c r="A14" s="47" t="s">
        <v>24</v>
      </c>
      <c r="B14" s="44"/>
      <c r="C14" s="50">
        <v>0</v>
      </c>
      <c r="D14" s="50">
        <v>0</v>
      </c>
      <c r="E14" s="50">
        <v>0</v>
      </c>
      <c r="F14" s="49">
        <f t="shared" si="0"/>
        <v>0</v>
      </c>
      <c r="G14" s="5"/>
      <c r="H14" s="5"/>
      <c r="I14" s="5"/>
    </row>
    <row r="15" spans="1:9" ht="13.7" customHeight="1">
      <c r="A15" s="47" t="s">
        <v>25</v>
      </c>
      <c r="B15" s="44"/>
      <c r="C15" s="50">
        <v>0</v>
      </c>
      <c r="D15" s="50">
        <v>0</v>
      </c>
      <c r="E15" s="50">
        <v>0</v>
      </c>
      <c r="F15" s="49">
        <f t="shared" si="0"/>
        <v>0</v>
      </c>
      <c r="G15" s="5"/>
      <c r="H15" s="5"/>
      <c r="I15" s="5"/>
    </row>
    <row r="16" spans="1:9" ht="13.7" customHeight="1">
      <c r="A16" s="47" t="s">
        <v>26</v>
      </c>
      <c r="B16" s="44"/>
      <c r="C16" s="50">
        <v>0</v>
      </c>
      <c r="D16" s="50">
        <v>0</v>
      </c>
      <c r="E16" s="50">
        <v>0</v>
      </c>
      <c r="F16" s="49">
        <f t="shared" si="0"/>
        <v>0</v>
      </c>
      <c r="G16" s="5"/>
      <c r="H16" s="5"/>
      <c r="I16" s="5"/>
    </row>
    <row r="17" spans="1:9" ht="13.7" customHeight="1">
      <c r="A17" s="47" t="s">
        <v>27</v>
      </c>
      <c r="B17" s="44"/>
      <c r="C17" s="48">
        <v>1200</v>
      </c>
      <c r="D17" s="48">
        <v>1200</v>
      </c>
      <c r="E17" s="48">
        <v>1200</v>
      </c>
      <c r="F17" s="49">
        <f t="shared" si="0"/>
        <v>2.6666666666666668E-2</v>
      </c>
      <c r="G17" s="5"/>
      <c r="H17" s="5"/>
      <c r="I17" s="5"/>
    </row>
    <row r="18" spans="1:9" ht="13.7" customHeight="1">
      <c r="A18" s="47" t="s">
        <v>28</v>
      </c>
      <c r="B18" s="44"/>
      <c r="C18" s="50">
        <v>0</v>
      </c>
      <c r="D18" s="50">
        <v>0</v>
      </c>
      <c r="E18" s="50">
        <v>0</v>
      </c>
      <c r="F18" s="49">
        <f t="shared" si="0"/>
        <v>0</v>
      </c>
      <c r="G18" s="5"/>
      <c r="H18" s="5"/>
      <c r="I18" s="5"/>
    </row>
    <row r="19" spans="1:9" ht="13.7" customHeight="1">
      <c r="A19" s="47" t="s">
        <v>29</v>
      </c>
      <c r="B19" s="44"/>
      <c r="C19" s="50">
        <v>0</v>
      </c>
      <c r="D19" s="50">
        <v>0</v>
      </c>
      <c r="E19" s="50">
        <v>0</v>
      </c>
      <c r="F19" s="49">
        <f t="shared" si="0"/>
        <v>0</v>
      </c>
      <c r="G19" s="5"/>
      <c r="H19" s="5"/>
      <c r="I19" s="5"/>
    </row>
    <row r="20" spans="1:9" ht="13.7" customHeight="1">
      <c r="A20" s="47" t="s">
        <v>30</v>
      </c>
      <c r="B20" s="44"/>
      <c r="C20" s="48">
        <v>1200</v>
      </c>
      <c r="D20" s="48">
        <v>1200</v>
      </c>
      <c r="E20" s="48">
        <v>1200</v>
      </c>
      <c r="F20" s="49">
        <f t="shared" si="0"/>
        <v>2.6666666666666668E-2</v>
      </c>
      <c r="G20" s="5"/>
      <c r="H20" s="5"/>
      <c r="I20" s="5"/>
    </row>
    <row r="21" spans="1:9" ht="13.7" customHeight="1">
      <c r="A21" s="47" t="s">
        <v>31</v>
      </c>
      <c r="B21" s="44"/>
      <c r="C21" s="50">
        <v>0</v>
      </c>
      <c r="D21" s="50">
        <v>0</v>
      </c>
      <c r="E21" s="50">
        <v>0</v>
      </c>
      <c r="F21" s="49">
        <f t="shared" si="0"/>
        <v>0</v>
      </c>
      <c r="G21" s="5"/>
      <c r="H21" s="5"/>
      <c r="I21" s="5"/>
    </row>
    <row r="22" spans="1:9" ht="13.7" customHeight="1">
      <c r="A22" s="47" t="s">
        <v>32</v>
      </c>
      <c r="B22" s="44"/>
      <c r="C22" s="50">
        <v>0</v>
      </c>
      <c r="D22" s="50">
        <v>0</v>
      </c>
      <c r="E22" s="50">
        <v>0</v>
      </c>
      <c r="F22" s="49">
        <f t="shared" si="0"/>
        <v>0</v>
      </c>
      <c r="G22" s="5"/>
      <c r="H22" s="5"/>
      <c r="I22" s="5"/>
    </row>
    <row r="23" spans="1:9" ht="13.7" customHeight="1">
      <c r="A23" s="47" t="s">
        <v>33</v>
      </c>
      <c r="B23" s="44"/>
      <c r="C23" s="48">
        <v>2000</v>
      </c>
      <c r="D23" s="50">
        <v>0</v>
      </c>
      <c r="E23" s="50">
        <v>0</v>
      </c>
      <c r="F23" s="49">
        <f t="shared" si="0"/>
        <v>1.4814814814814814E-2</v>
      </c>
      <c r="G23" s="51"/>
      <c r="H23" s="5"/>
      <c r="I23" s="5"/>
    </row>
    <row r="24" spans="1:9" ht="13.7" customHeight="1">
      <c r="A24" s="47" t="s">
        <v>34</v>
      </c>
      <c r="B24" s="44"/>
      <c r="C24" s="50">
        <v>0</v>
      </c>
      <c r="D24" s="50">
        <v>0</v>
      </c>
      <c r="E24" s="50">
        <v>0</v>
      </c>
      <c r="F24" s="49">
        <f t="shared" si="0"/>
        <v>0</v>
      </c>
      <c r="G24" s="5"/>
      <c r="H24" s="5"/>
      <c r="I24" s="5"/>
    </row>
    <row r="25" spans="1:9" ht="13.7" customHeight="1">
      <c r="A25" s="47" t="s">
        <v>35</v>
      </c>
      <c r="B25" s="44"/>
      <c r="C25" s="48">
        <v>2700</v>
      </c>
      <c r="D25" s="50">
        <v>0</v>
      </c>
      <c r="E25" s="50">
        <v>0</v>
      </c>
      <c r="F25" s="49">
        <f t="shared" si="0"/>
        <v>0.02</v>
      </c>
      <c r="G25" s="5"/>
      <c r="H25" s="5"/>
      <c r="I25" s="5"/>
    </row>
    <row r="26" spans="1:9" ht="13.7" customHeight="1">
      <c r="A26" s="47" t="s">
        <v>36</v>
      </c>
      <c r="B26" s="44"/>
      <c r="C26" s="50">
        <v>0</v>
      </c>
      <c r="D26" s="50">
        <v>0</v>
      </c>
      <c r="E26" s="50">
        <v>0</v>
      </c>
      <c r="F26" s="49">
        <f t="shared" si="0"/>
        <v>0</v>
      </c>
      <c r="G26" s="5"/>
      <c r="H26" s="5"/>
      <c r="I26" s="5"/>
    </row>
    <row r="27" spans="1:9" ht="13.7" customHeight="1">
      <c r="A27" s="47" t="s">
        <v>37</v>
      </c>
      <c r="B27" s="44"/>
      <c r="C27" s="48">
        <v>800</v>
      </c>
      <c r="D27" s="48">
        <v>800</v>
      </c>
      <c r="E27" s="48">
        <v>800</v>
      </c>
      <c r="F27" s="49">
        <f t="shared" si="0"/>
        <v>1.7777777777777778E-2</v>
      </c>
      <c r="G27" s="5"/>
      <c r="H27" s="5"/>
      <c r="I27" s="5"/>
    </row>
    <row r="28" spans="1:9" ht="13.7" customHeight="1">
      <c r="A28" s="47" t="s">
        <v>38</v>
      </c>
      <c r="B28" s="44"/>
      <c r="C28" s="48">
        <v>1200</v>
      </c>
      <c r="D28" s="48">
        <v>1200</v>
      </c>
      <c r="E28" s="48">
        <v>1200</v>
      </c>
      <c r="F28" s="49">
        <f t="shared" si="0"/>
        <v>2.6666666666666668E-2</v>
      </c>
      <c r="G28" s="5"/>
      <c r="H28" s="5"/>
      <c r="I28" s="5"/>
    </row>
    <row r="29" spans="1:9" ht="13.7" customHeight="1">
      <c r="A29" s="47" t="s">
        <v>39</v>
      </c>
      <c r="B29" s="44"/>
      <c r="C29" s="50">
        <v>0</v>
      </c>
      <c r="D29" s="50">
        <v>0</v>
      </c>
      <c r="E29" s="50">
        <v>0</v>
      </c>
      <c r="F29" s="49">
        <f t="shared" si="0"/>
        <v>0</v>
      </c>
      <c r="G29" s="5"/>
      <c r="H29" s="5"/>
      <c r="I29" s="5"/>
    </row>
    <row r="30" spans="1:9" ht="13.7" customHeight="1">
      <c r="A30" s="47" t="s">
        <v>40</v>
      </c>
      <c r="B30" s="44"/>
      <c r="C30" s="50">
        <v>0</v>
      </c>
      <c r="D30" s="50">
        <v>0</v>
      </c>
      <c r="E30" s="50">
        <v>0</v>
      </c>
      <c r="F30" s="49">
        <f t="shared" si="0"/>
        <v>0</v>
      </c>
      <c r="G30" s="5"/>
      <c r="H30" s="5"/>
      <c r="I30" s="5"/>
    </row>
    <row r="31" spans="1:9" ht="13.7" customHeight="1">
      <c r="A31" s="47" t="s">
        <v>41</v>
      </c>
      <c r="B31" s="52"/>
      <c r="C31" s="48">
        <v>2725</v>
      </c>
      <c r="D31" s="48">
        <v>2725</v>
      </c>
      <c r="E31" s="48">
        <v>2725</v>
      </c>
      <c r="F31" s="49">
        <f t="shared" si="0"/>
        <v>6.0555555555555557E-2</v>
      </c>
      <c r="G31" s="51"/>
      <c r="H31" s="51"/>
      <c r="I31" s="51"/>
    </row>
    <row r="32" spans="1:9" ht="13.7" customHeight="1">
      <c r="A32" s="47" t="s">
        <v>42</v>
      </c>
      <c r="B32" s="44"/>
      <c r="C32" s="50">
        <v>0</v>
      </c>
      <c r="D32" s="50">
        <v>0</v>
      </c>
      <c r="E32" s="50">
        <v>0</v>
      </c>
      <c r="F32" s="49">
        <f t="shared" si="0"/>
        <v>0</v>
      </c>
      <c r="G32" s="5"/>
      <c r="H32" s="5"/>
      <c r="I32" s="5"/>
    </row>
    <row r="33" spans="1:9" ht="13.7" customHeight="1">
      <c r="A33" s="47" t="s">
        <v>43</v>
      </c>
      <c r="B33" s="44"/>
      <c r="C33" s="50">
        <v>0</v>
      </c>
      <c r="D33" s="50">
        <v>0</v>
      </c>
      <c r="E33" s="50">
        <v>0</v>
      </c>
      <c r="F33" s="49">
        <f t="shared" si="0"/>
        <v>0</v>
      </c>
      <c r="G33" s="5"/>
      <c r="H33" s="5"/>
      <c r="I33" s="5"/>
    </row>
    <row r="34" spans="1:9" ht="13.7" customHeight="1">
      <c r="A34" s="47" t="s">
        <v>44</v>
      </c>
      <c r="B34" s="44"/>
      <c r="C34" s="50">
        <v>0</v>
      </c>
      <c r="D34" s="50">
        <v>0</v>
      </c>
      <c r="E34" s="50">
        <v>0</v>
      </c>
      <c r="F34" s="49">
        <f t="shared" si="0"/>
        <v>0</v>
      </c>
      <c r="G34" s="5"/>
      <c r="H34" s="5"/>
      <c r="I34" s="5"/>
    </row>
    <row r="35" spans="1:9" ht="13.7" customHeight="1">
      <c r="A35" s="47" t="s">
        <v>45</v>
      </c>
      <c r="B35" s="53"/>
      <c r="C35" s="50">
        <v>0</v>
      </c>
      <c r="D35" s="50">
        <v>0</v>
      </c>
      <c r="E35" s="50">
        <v>0</v>
      </c>
      <c r="F35" s="49">
        <f t="shared" si="0"/>
        <v>0</v>
      </c>
      <c r="G35" s="5"/>
      <c r="H35" s="5"/>
      <c r="I35" s="5"/>
    </row>
    <row r="36" spans="1:9" ht="13.7" customHeight="1">
      <c r="A36" s="47" t="s">
        <v>46</v>
      </c>
      <c r="B36" s="5"/>
      <c r="C36" s="54">
        <f>'Loan Summary'!L6</f>
        <v>0</v>
      </c>
      <c r="D36" s="54">
        <f>'Loan Summary'!L7</f>
        <v>0</v>
      </c>
      <c r="E36" s="54">
        <f>'Loan Summary'!L8</f>
        <v>0</v>
      </c>
      <c r="F36" s="55">
        <f t="shared" si="0"/>
        <v>0</v>
      </c>
      <c r="G36" s="38" t="s">
        <v>47</v>
      </c>
      <c r="H36" s="5"/>
      <c r="I36" s="5"/>
    </row>
    <row r="37" spans="1:9" ht="13.7" customHeight="1">
      <c r="A37" s="47" t="s">
        <v>48</v>
      </c>
      <c r="B37" s="44"/>
      <c r="C37" s="56"/>
      <c r="D37" s="57">
        <v>0</v>
      </c>
      <c r="E37" s="57">
        <v>0</v>
      </c>
      <c r="F37" s="31">
        <f t="shared" si="0"/>
        <v>0</v>
      </c>
      <c r="G37" s="5"/>
      <c r="H37" s="5"/>
      <c r="I37" s="5"/>
    </row>
    <row r="38" spans="1:9" ht="13.5" customHeight="1">
      <c r="A38" s="5"/>
      <c r="B38" s="5"/>
      <c r="C38" s="17">
        <f>SUM(C11:C37)</f>
        <v>18225</v>
      </c>
      <c r="D38" s="17">
        <f>SUM(D11:D37)</f>
        <v>13525</v>
      </c>
      <c r="E38" s="17">
        <f>SUM(E11:E37)</f>
        <v>13525</v>
      </c>
      <c r="F38" s="33">
        <f t="shared" si="0"/>
        <v>0.33537037037037037</v>
      </c>
      <c r="G38" s="5"/>
      <c r="H38" s="5"/>
      <c r="I38" s="5"/>
    </row>
    <row r="39" spans="1:9" ht="13.5" customHeight="1">
      <c r="A39" s="5"/>
      <c r="B39" s="5"/>
      <c r="C39" s="40"/>
      <c r="D39" s="40"/>
      <c r="E39" s="40"/>
      <c r="F39" s="37"/>
      <c r="G39" s="5"/>
      <c r="H39" s="5"/>
      <c r="I39" s="5"/>
    </row>
    <row r="40" spans="1:9" ht="13.5" customHeight="1">
      <c r="A40" s="58" t="s">
        <v>49</v>
      </c>
      <c r="B40" s="5"/>
      <c r="C40" s="15">
        <f>C8-C38</f>
        <v>26775</v>
      </c>
      <c r="D40" s="15">
        <f>D8-D38</f>
        <v>31475</v>
      </c>
      <c r="E40" s="15">
        <f>E8-E38</f>
        <v>31475</v>
      </c>
      <c r="F40" s="39">
        <f>AVERAGE(C40:E40)/AVERAGE($C$6:$E$6)</f>
        <v>0.66462962962962957</v>
      </c>
      <c r="G40" s="5"/>
      <c r="H40" s="5"/>
      <c r="I40" s="5"/>
    </row>
  </sheetData>
  <mergeCells count="2">
    <mergeCell ref="A1:F1"/>
    <mergeCell ref="C2:E2"/>
  </mergeCells>
  <pageMargins left="0.7" right="0.7" top="0.75" bottom="0.75" header="0.3" footer="0.3"/>
  <pageSetup orientation="portrait"/>
  <headerFooter>
    <oddFooter>&amp;L&amp;"Arial,Regular"&amp;10&amp;K000000Aga_Ratajska(2).xlsm&amp;R&amp;"Arial,Regular"&amp;10&amp;K0000009/10/18- 2:19 PM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8"/>
  <sheetViews>
    <sheetView showGridLines="0" workbookViewId="0">
      <selection sqref="A1:F1"/>
    </sheetView>
  </sheetViews>
  <sheetFormatPr defaultColWidth="8.85546875" defaultRowHeight="12.75" customHeight="1"/>
  <cols>
    <col min="1" max="1" width="42.7109375" style="59" customWidth="1"/>
    <col min="2" max="6" width="12.7109375" style="59" customWidth="1"/>
    <col min="7" max="256" width="8.85546875" style="59" customWidth="1"/>
  </cols>
  <sheetData>
    <row r="1" spans="1:7" ht="12.75" customHeight="1">
      <c r="A1" s="195" t="str">
        <f>CONCATENATE("Pro Forma Cash Flow Summary -  ",Details!B1)</f>
        <v>Pro Forma Cash Flow Summary -  Find Yourself in Ellenville</v>
      </c>
      <c r="B1" s="196"/>
      <c r="C1" s="196"/>
      <c r="D1" s="196"/>
      <c r="E1" s="196"/>
      <c r="F1" s="196"/>
      <c r="G1" s="60"/>
    </row>
    <row r="2" spans="1:7" ht="12.75" customHeight="1">
      <c r="A2" s="20"/>
      <c r="B2" s="20"/>
      <c r="C2" s="20"/>
      <c r="D2" s="20"/>
      <c r="E2" s="60"/>
      <c r="F2" s="60"/>
      <c r="G2" s="60"/>
    </row>
    <row r="3" spans="1:7" ht="12.75" customHeight="1">
      <c r="A3" s="26"/>
      <c r="B3" s="197" t="s">
        <v>10</v>
      </c>
      <c r="C3" s="197"/>
      <c r="D3" s="197"/>
      <c r="E3" s="197"/>
      <c r="F3" s="197"/>
      <c r="G3" s="5"/>
    </row>
    <row r="4" spans="1:7" ht="12.75" customHeight="1">
      <c r="A4" s="61"/>
      <c r="B4" s="62" t="s">
        <v>11</v>
      </c>
      <c r="C4" s="62" t="s">
        <v>12</v>
      </c>
      <c r="D4" s="62" t="s">
        <v>13</v>
      </c>
      <c r="E4" s="62" t="s">
        <v>13</v>
      </c>
      <c r="F4" s="62" t="s">
        <v>13</v>
      </c>
      <c r="G4" s="5"/>
    </row>
    <row r="5" spans="1:7" ht="12.75" customHeight="1">
      <c r="A5" s="63" t="s">
        <v>50</v>
      </c>
      <c r="B5" s="64"/>
      <c r="C5" s="64"/>
      <c r="D5" s="64"/>
      <c r="E5" s="64"/>
      <c r="F5" s="64"/>
      <c r="G5" s="5"/>
    </row>
    <row r="6" spans="1:7" ht="12.75" customHeight="1">
      <c r="A6" s="65" t="s">
        <v>51</v>
      </c>
      <c r="B6" s="45">
        <v>0</v>
      </c>
      <c r="C6" s="66">
        <f>B58</f>
        <v>21775</v>
      </c>
      <c r="D6" s="40">
        <f>C58</f>
        <v>53250</v>
      </c>
      <c r="E6" s="40">
        <f>D58</f>
        <v>84725</v>
      </c>
      <c r="F6" s="40">
        <f>E58</f>
        <v>84725</v>
      </c>
      <c r="G6" s="5"/>
    </row>
    <row r="7" spans="1:7" ht="12.75" customHeight="1">
      <c r="A7" s="11" t="s">
        <v>52</v>
      </c>
      <c r="B7" s="67">
        <f>'P&amp;L Summary'!C6</f>
        <v>45000</v>
      </c>
      <c r="C7" s="15">
        <f>'P&amp;L Summary'!D6</f>
        <v>45000</v>
      </c>
      <c r="D7" s="15">
        <f>'P&amp;L Summary'!E6</f>
        <v>45000</v>
      </c>
      <c r="E7" s="15"/>
      <c r="F7" s="15"/>
      <c r="G7" s="5"/>
    </row>
    <row r="8" spans="1:7" ht="12.75" customHeight="1">
      <c r="A8" s="38" t="s">
        <v>53</v>
      </c>
      <c r="B8" s="17">
        <f>SUM(B6:B7)</f>
        <v>45000</v>
      </c>
      <c r="C8" s="17">
        <f>SUM(C6:C7)</f>
        <v>66775</v>
      </c>
      <c r="D8" s="17">
        <f>SUM(D6:D7)</f>
        <v>98250</v>
      </c>
      <c r="E8" s="17">
        <f>SUM(E6:E7)</f>
        <v>84725</v>
      </c>
      <c r="F8" s="17">
        <f>SUM(F6:F7)</f>
        <v>84725</v>
      </c>
      <c r="G8" s="5"/>
    </row>
    <row r="9" spans="1:7" ht="12.75" customHeight="1">
      <c r="A9" s="5"/>
      <c r="B9" s="37"/>
      <c r="C9" s="37"/>
      <c r="D9" s="37"/>
      <c r="E9" s="37"/>
      <c r="F9" s="37"/>
      <c r="G9" s="5"/>
    </row>
    <row r="10" spans="1:7" ht="12.75" customHeight="1">
      <c r="A10" s="63" t="s">
        <v>54</v>
      </c>
      <c r="B10" s="15"/>
      <c r="C10" s="15"/>
      <c r="D10" s="15"/>
      <c r="E10" s="15"/>
      <c r="F10" s="15"/>
      <c r="G10" s="5"/>
    </row>
    <row r="11" spans="1:7" ht="12.75" customHeight="1">
      <c r="A11" s="68" t="str">
        <f>'P&amp;L Summary'!A11</f>
        <v>Owners' Compensation</v>
      </c>
      <c r="B11" s="40">
        <f>'P&amp;L Summary'!C11</f>
        <v>0</v>
      </c>
      <c r="C11" s="40">
        <f>'P&amp;L Summary'!D11</f>
        <v>0</v>
      </c>
      <c r="D11" s="40">
        <f>'P&amp;L Summary'!E11</f>
        <v>0</v>
      </c>
      <c r="E11" s="40"/>
      <c r="F11" s="40"/>
      <c r="G11" s="5"/>
    </row>
    <row r="12" spans="1:7" ht="12.75" customHeight="1">
      <c r="A12" s="11" t="str">
        <f>'P&amp;L Summary'!A12</f>
        <v>Legal and Accounting</v>
      </c>
      <c r="B12" s="14">
        <f>'P&amp;L Summary'!C12</f>
        <v>400</v>
      </c>
      <c r="C12" s="14">
        <f>'P&amp;L Summary'!D12</f>
        <v>400</v>
      </c>
      <c r="D12" s="14">
        <f>'P&amp;L Summary'!E12</f>
        <v>400</v>
      </c>
      <c r="E12" s="14"/>
      <c r="F12" s="14"/>
      <c r="G12" s="5"/>
    </row>
    <row r="13" spans="1:7" ht="12.75" customHeight="1">
      <c r="A13" s="11" t="str">
        <f>'P&amp;L Summary'!A13</f>
        <v>Advertising &amp; Marketing</v>
      </c>
      <c r="B13" s="14">
        <f>'P&amp;L Summary'!C13</f>
        <v>6000</v>
      </c>
      <c r="C13" s="14">
        <f>'P&amp;L Summary'!D13</f>
        <v>6000</v>
      </c>
      <c r="D13" s="14">
        <f>'P&amp;L Summary'!E13</f>
        <v>6000</v>
      </c>
      <c r="E13" s="14"/>
      <c r="F13" s="14"/>
      <c r="G13" s="5"/>
    </row>
    <row r="14" spans="1:7" ht="12.75" customHeight="1">
      <c r="A14" s="11" t="str">
        <f>'P&amp;L Summary'!A14</f>
        <v>Bank Charges</v>
      </c>
      <c r="B14" s="14">
        <f>'P&amp;L Summary'!C14</f>
        <v>0</v>
      </c>
      <c r="C14" s="14">
        <f>'P&amp;L Summary'!D14</f>
        <v>0</v>
      </c>
      <c r="D14" s="14">
        <f>'P&amp;L Summary'!E14</f>
        <v>0</v>
      </c>
      <c r="E14" s="14"/>
      <c r="F14" s="14"/>
      <c r="G14" s="5"/>
    </row>
    <row r="15" spans="1:7" ht="12.75" customHeight="1">
      <c r="A15" s="11" t="str">
        <f>'P&amp;L Summary'!A15</f>
        <v>Credit Card Fees</v>
      </c>
      <c r="B15" s="14">
        <f>'P&amp;L Summary'!C15</f>
        <v>0</v>
      </c>
      <c r="C15" s="14">
        <f>'P&amp;L Summary'!D15</f>
        <v>0</v>
      </c>
      <c r="D15" s="14">
        <f>'P&amp;L Summary'!E15</f>
        <v>0</v>
      </c>
      <c r="E15" s="14"/>
      <c r="F15" s="14"/>
      <c r="G15" s="5"/>
    </row>
    <row r="16" spans="1:7" ht="12.75" customHeight="1">
      <c r="A16" s="11" t="str">
        <f>'P&amp;L Summary'!A16</f>
        <v>Bookkeeping/Payroll Service</v>
      </c>
      <c r="B16" s="14">
        <f>'P&amp;L Summary'!C16</f>
        <v>0</v>
      </c>
      <c r="C16" s="14">
        <f>'P&amp;L Summary'!D16</f>
        <v>0</v>
      </c>
      <c r="D16" s="14">
        <f>'P&amp;L Summary'!E16</f>
        <v>0</v>
      </c>
      <c r="E16" s="14"/>
      <c r="F16" s="14"/>
      <c r="G16" s="5"/>
    </row>
    <row r="17" spans="1:7" ht="12.75" customHeight="1">
      <c r="A17" s="11" t="str">
        <f>'P&amp;L Summary'!A17</f>
        <v>Insurance ( Liability, Health, Equipment)</v>
      </c>
      <c r="B17" s="14">
        <f>'P&amp;L Summary'!C17</f>
        <v>1200</v>
      </c>
      <c r="C17" s="14">
        <f>'P&amp;L Summary'!D17</f>
        <v>1200</v>
      </c>
      <c r="D17" s="14">
        <f>'P&amp;L Summary'!E17</f>
        <v>1200</v>
      </c>
      <c r="E17" s="14"/>
      <c r="F17" s="14"/>
      <c r="G17" s="5"/>
    </row>
    <row r="18" spans="1:7" ht="12.75" customHeight="1">
      <c r="A18" s="11" t="str">
        <f>'P&amp;L Summary'!A18</f>
        <v>Rent</v>
      </c>
      <c r="B18" s="14">
        <f>'P&amp;L Summary'!C18</f>
        <v>0</v>
      </c>
      <c r="C18" s="14">
        <f>'P&amp;L Summary'!D18</f>
        <v>0</v>
      </c>
      <c r="D18" s="14">
        <f>'P&amp;L Summary'!E18</f>
        <v>0</v>
      </c>
      <c r="E18" s="14"/>
      <c r="F18" s="14"/>
      <c r="G18" s="5"/>
    </row>
    <row r="19" spans="1:7" ht="12.75" customHeight="1">
      <c r="A19" s="11" t="str">
        <f>'P&amp;L Summary'!A19</f>
        <v>Meals &amp; Entertainment</v>
      </c>
      <c r="B19" s="14">
        <f>'P&amp;L Summary'!C19</f>
        <v>0</v>
      </c>
      <c r="C19" s="14">
        <f>'P&amp;L Summary'!D19</f>
        <v>0</v>
      </c>
      <c r="D19" s="14">
        <f>'P&amp;L Summary'!E19</f>
        <v>0</v>
      </c>
      <c r="E19" s="14"/>
      <c r="F19" s="14"/>
      <c r="G19" s="5"/>
    </row>
    <row r="20" spans="1:7" ht="12.75" customHeight="1">
      <c r="A20" s="11" t="str">
        <f>'P&amp;L Summary'!A20</f>
        <v>Office Expense</v>
      </c>
      <c r="B20" s="14">
        <f>'P&amp;L Summary'!C20</f>
        <v>1200</v>
      </c>
      <c r="C20" s="14">
        <f>'P&amp;L Summary'!D20</f>
        <v>1200</v>
      </c>
      <c r="D20" s="14">
        <f>'P&amp;L Summary'!E20</f>
        <v>1200</v>
      </c>
      <c r="E20" s="14"/>
      <c r="F20" s="14"/>
      <c r="G20" s="5"/>
    </row>
    <row r="21" spans="1:7" ht="12.75" customHeight="1">
      <c r="A21" s="11" t="str">
        <f>'P&amp;L Summary'!A21</f>
        <v>Postage &amp; Shipping</v>
      </c>
      <c r="B21" s="14">
        <f>'P&amp;L Summary'!C21</f>
        <v>0</v>
      </c>
      <c r="C21" s="14">
        <f>'P&amp;L Summary'!D21</f>
        <v>0</v>
      </c>
      <c r="D21" s="14">
        <f>'P&amp;L Summary'!E21</f>
        <v>0</v>
      </c>
      <c r="E21" s="14"/>
      <c r="F21" s="14"/>
      <c r="G21" s="5"/>
    </row>
    <row r="22" spans="1:7" ht="12.75" customHeight="1">
      <c r="A22" s="11" t="str">
        <f>'P&amp;L Summary'!A22</f>
        <v>Payroll &amp; Payroll Taxes (Incl. owners)</v>
      </c>
      <c r="B22" s="14">
        <f>'P&amp;L Summary'!C22</f>
        <v>0</v>
      </c>
      <c r="C22" s="14">
        <f>'P&amp;L Summary'!D22</f>
        <v>0</v>
      </c>
      <c r="D22" s="14">
        <f>'P&amp;L Summary'!E22</f>
        <v>0</v>
      </c>
      <c r="E22" s="14"/>
      <c r="F22" s="14"/>
      <c r="G22" s="5"/>
    </row>
    <row r="23" spans="1:7" ht="12.75" customHeight="1">
      <c r="A23" s="11" t="str">
        <f>'P&amp;L Summary'!A23</f>
        <v>Web Developer</v>
      </c>
      <c r="B23" s="14">
        <f>'P&amp;L Summary'!C23</f>
        <v>2000</v>
      </c>
      <c r="C23" s="14">
        <f>'P&amp;L Summary'!D23</f>
        <v>0</v>
      </c>
      <c r="D23" s="14">
        <f>'P&amp;L Summary'!E23</f>
        <v>0</v>
      </c>
      <c r="E23" s="14"/>
      <c r="F23" s="14"/>
      <c r="G23" s="5"/>
    </row>
    <row r="24" spans="1:7" ht="12.75" customHeight="1">
      <c r="A24" s="11" t="str">
        <f>'P&amp;L Summary'!A24</f>
        <v>Repairs/Maintenance</v>
      </c>
      <c r="B24" s="14">
        <f>'P&amp;L Summary'!C24</f>
        <v>0</v>
      </c>
      <c r="C24" s="14">
        <f>'P&amp;L Summary'!D24</f>
        <v>0</v>
      </c>
      <c r="D24" s="14">
        <f>'P&amp;L Summary'!E24</f>
        <v>0</v>
      </c>
      <c r="E24" s="14"/>
      <c r="F24" s="14"/>
      <c r="G24" s="5"/>
    </row>
    <row r="25" spans="1:7" ht="12.75" customHeight="1">
      <c r="A25" s="11" t="str">
        <f>'P&amp;L Summary'!A25</f>
        <v>Equipment</v>
      </c>
      <c r="B25" s="14">
        <f>'P&amp;L Summary'!C25</f>
        <v>2700</v>
      </c>
      <c r="C25" s="14">
        <f>'P&amp;L Summary'!D25</f>
        <v>0</v>
      </c>
      <c r="D25" s="14">
        <f>'P&amp;L Summary'!E25</f>
        <v>0</v>
      </c>
      <c r="E25" s="14"/>
      <c r="F25" s="14"/>
      <c r="G25" s="5"/>
    </row>
    <row r="26" spans="1:7" ht="12.75" customHeight="1">
      <c r="A26" s="11" t="str">
        <f>'P&amp;L Summary'!A26</f>
        <v>Dues &amp; Subscriptions</v>
      </c>
      <c r="B26" s="14">
        <f>'P&amp;L Summary'!C26</f>
        <v>0</v>
      </c>
      <c r="C26" s="14">
        <f>'P&amp;L Summary'!D26</f>
        <v>0</v>
      </c>
      <c r="D26" s="14">
        <f>'P&amp;L Summary'!E26</f>
        <v>0</v>
      </c>
      <c r="E26" s="14"/>
      <c r="F26" s="14"/>
      <c r="G26" s="5"/>
    </row>
    <row r="27" spans="1:7" ht="12.75" customHeight="1">
      <c r="A27" s="11" t="str">
        <f>'P&amp;L Summary'!A27</f>
        <v xml:space="preserve">Programming license </v>
      </c>
      <c r="B27" s="14">
        <f>'P&amp;L Summary'!C27</f>
        <v>800</v>
      </c>
      <c r="C27" s="14">
        <f>'P&amp;L Summary'!D27</f>
        <v>800</v>
      </c>
      <c r="D27" s="14">
        <f>'P&amp;L Summary'!E27</f>
        <v>800</v>
      </c>
      <c r="E27" s="14"/>
      <c r="F27" s="14"/>
      <c r="G27" s="5"/>
    </row>
    <row r="28" spans="1:7" ht="12.75" customHeight="1">
      <c r="A28" s="11" t="str">
        <f>'P&amp;L Summary'!A28</f>
        <v>Telephone and Internet</v>
      </c>
      <c r="B28" s="14">
        <f>'P&amp;L Summary'!C28</f>
        <v>1200</v>
      </c>
      <c r="C28" s="14">
        <f>'P&amp;L Summary'!D28</f>
        <v>1200</v>
      </c>
      <c r="D28" s="14">
        <f>'P&amp;L Summary'!E28</f>
        <v>1200</v>
      </c>
      <c r="E28" s="14"/>
      <c r="F28" s="14"/>
      <c r="G28" s="5"/>
    </row>
    <row r="29" spans="1:7" ht="12.75" customHeight="1">
      <c r="A29" s="11" t="str">
        <f>'P&amp;L Summary'!A29</f>
        <v>Property Taxes &amp; Common Charges</v>
      </c>
      <c r="B29" s="14">
        <f>'P&amp;L Summary'!C29</f>
        <v>0</v>
      </c>
      <c r="C29" s="14">
        <f>'P&amp;L Summary'!D29</f>
        <v>0</v>
      </c>
      <c r="D29" s="14">
        <f>'P&amp;L Summary'!E29</f>
        <v>0</v>
      </c>
      <c r="E29" s="14"/>
      <c r="F29" s="14"/>
      <c r="G29" s="5"/>
    </row>
    <row r="30" spans="1:7" ht="12.75" customHeight="1">
      <c r="A30" s="11" t="str">
        <f>'P&amp;L Summary'!A30</f>
        <v>Car &amp; Truck Expense</v>
      </c>
      <c r="B30" s="14">
        <f>'P&amp;L Summary'!C30</f>
        <v>0</v>
      </c>
      <c r="C30" s="14">
        <f>'P&amp;L Summary'!D30</f>
        <v>0</v>
      </c>
      <c r="D30" s="14">
        <f>'P&amp;L Summary'!E30</f>
        <v>0</v>
      </c>
      <c r="E30" s="14"/>
      <c r="F30" s="14"/>
      <c r="G30" s="5"/>
    </row>
    <row r="31" spans="1:7" ht="12.75" customHeight="1">
      <c r="A31" s="11" t="str">
        <f>'P&amp;L Summary'!A31</f>
        <v>Travel</v>
      </c>
      <c r="B31" s="14">
        <f>'P&amp;L Summary'!C31</f>
        <v>2725</v>
      </c>
      <c r="C31" s="14">
        <f>'P&amp;L Summary'!D31</f>
        <v>2725</v>
      </c>
      <c r="D31" s="14">
        <f>'P&amp;L Summary'!E31</f>
        <v>2725</v>
      </c>
      <c r="E31" s="14"/>
      <c r="F31" s="14"/>
      <c r="G31" s="5"/>
    </row>
    <row r="32" spans="1:7" ht="12.75" customHeight="1">
      <c r="A32" s="11" t="str">
        <f>'P&amp;L Summary'!A32</f>
        <v>Utilities (Heat &amp; Electric)</v>
      </c>
      <c r="B32" s="14">
        <f>'P&amp;L Summary'!C32</f>
        <v>0</v>
      </c>
      <c r="C32" s="14">
        <f>'P&amp;L Summary'!D32</f>
        <v>0</v>
      </c>
      <c r="D32" s="14">
        <f>'P&amp;L Summary'!E32</f>
        <v>0</v>
      </c>
      <c r="E32" s="14"/>
      <c r="F32" s="14"/>
      <c r="G32" s="5"/>
    </row>
    <row r="33" spans="1:7" ht="12.75" customHeight="1">
      <c r="A33" s="11" t="str">
        <f>'P&amp;L Summary'!A33</f>
        <v>Sanitation</v>
      </c>
      <c r="B33" s="14">
        <f>'P&amp;L Summary'!C33</f>
        <v>0</v>
      </c>
      <c r="C33" s="14">
        <f>'P&amp;L Summary'!D33</f>
        <v>0</v>
      </c>
      <c r="D33" s="14">
        <f>'P&amp;L Summary'!E33</f>
        <v>0</v>
      </c>
      <c r="E33" s="14"/>
      <c r="F33" s="14"/>
      <c r="G33" s="5"/>
    </row>
    <row r="34" spans="1:7" ht="12.75" customHeight="1">
      <c r="A34" s="11" t="str">
        <f>'P&amp;L Summary'!A34</f>
        <v>Depreciation/Amortization</v>
      </c>
      <c r="B34" s="14">
        <f>'P&amp;L Summary'!C34</f>
        <v>0</v>
      </c>
      <c r="C34" s="14">
        <f>'P&amp;L Summary'!D34</f>
        <v>0</v>
      </c>
      <c r="D34" s="14">
        <f>'P&amp;L Summary'!E34</f>
        <v>0</v>
      </c>
      <c r="E34" s="14"/>
      <c r="F34" s="14"/>
      <c r="G34" s="5"/>
    </row>
    <row r="35" spans="1:7" ht="12.75" customHeight="1">
      <c r="A35" s="11" t="str">
        <f>'P&amp;L Summary'!A35</f>
        <v>Taxes &amp; Licenses</v>
      </c>
      <c r="B35" s="14">
        <f>'P&amp;L Summary'!C35</f>
        <v>0</v>
      </c>
      <c r="C35" s="14">
        <f>'P&amp;L Summary'!D35</f>
        <v>0</v>
      </c>
      <c r="D35" s="14">
        <f>'P&amp;L Summary'!E35</f>
        <v>0</v>
      </c>
      <c r="E35" s="14"/>
      <c r="F35" s="14"/>
      <c r="G35" s="5"/>
    </row>
    <row r="36" spans="1:7" ht="12.75" customHeight="1">
      <c r="A36" s="11" t="str">
        <f>'P&amp;L Summary'!A36</f>
        <v>Interest</v>
      </c>
      <c r="B36" s="14">
        <f>'P&amp;L Summary'!C36</f>
        <v>0</v>
      </c>
      <c r="C36" s="14">
        <f>'P&amp;L Summary'!D36</f>
        <v>0</v>
      </c>
      <c r="D36" s="14">
        <f>'P&amp;L Summary'!E36</f>
        <v>0</v>
      </c>
      <c r="E36" s="14"/>
      <c r="F36" s="14"/>
      <c r="G36" s="5"/>
    </row>
    <row r="37" spans="1:7" ht="12.75" customHeight="1">
      <c r="A37" s="11" t="s">
        <v>33</v>
      </c>
      <c r="B37" s="69">
        <v>5000</v>
      </c>
      <c r="C37" s="15">
        <f>'P&amp;L Summary'!D37</f>
        <v>0</v>
      </c>
      <c r="D37" s="15">
        <f>'P&amp;L Summary'!E37</f>
        <v>0</v>
      </c>
      <c r="E37" s="15"/>
      <c r="F37" s="15"/>
      <c r="G37" s="5"/>
    </row>
    <row r="38" spans="1:7" ht="12.75" customHeight="1">
      <c r="A38" s="38" t="s">
        <v>55</v>
      </c>
      <c r="B38" s="17">
        <f>SUM(B11:B37)</f>
        <v>23225</v>
      </c>
      <c r="C38" s="17">
        <f>SUM(C11:C37)</f>
        <v>13525</v>
      </c>
      <c r="D38" s="17">
        <f>SUM(D11:D37)</f>
        <v>13525</v>
      </c>
      <c r="E38" s="17">
        <f>SUM(E11:E37)</f>
        <v>0</v>
      </c>
      <c r="F38" s="17">
        <f>SUM(F11:F37)</f>
        <v>0</v>
      </c>
      <c r="G38" s="5"/>
    </row>
    <row r="39" spans="1:7" ht="12.75" customHeight="1">
      <c r="A39" s="5"/>
      <c r="B39" s="40"/>
      <c r="C39" s="40"/>
      <c r="D39" s="40"/>
      <c r="E39" s="40"/>
      <c r="F39" s="40"/>
      <c r="G39" s="5"/>
    </row>
    <row r="40" spans="1:7" ht="12.75" customHeight="1">
      <c r="A40" s="38" t="s">
        <v>56</v>
      </c>
      <c r="B40" s="15">
        <f>B8-B38</f>
        <v>21775</v>
      </c>
      <c r="C40" s="15">
        <f>C8-C38</f>
        <v>53250</v>
      </c>
      <c r="D40" s="15">
        <f>D8-D38</f>
        <v>84725</v>
      </c>
      <c r="E40" s="15">
        <f>E8-E38</f>
        <v>84725</v>
      </c>
      <c r="F40" s="15">
        <f>F8-F38</f>
        <v>84725</v>
      </c>
      <c r="G40" s="5"/>
    </row>
    <row r="41" spans="1:7" ht="12.75" customHeight="1">
      <c r="A41" s="70"/>
      <c r="B41" s="37"/>
      <c r="C41" s="37"/>
      <c r="D41" s="37"/>
      <c r="E41" s="37"/>
      <c r="F41" s="37"/>
      <c r="G41" s="5"/>
    </row>
    <row r="42" spans="1:7" ht="12.75" customHeight="1">
      <c r="A42" s="63" t="s">
        <v>57</v>
      </c>
      <c r="B42" s="15"/>
      <c r="C42" s="15"/>
      <c r="D42" s="15"/>
      <c r="E42" s="15"/>
      <c r="F42" s="15"/>
      <c r="G42" s="5"/>
    </row>
    <row r="43" spans="1:7" ht="12.75" customHeight="1">
      <c r="A43" s="65" t="s">
        <v>58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4"/>
    </row>
    <row r="44" spans="1:7" ht="12.75" customHeight="1">
      <c r="A44" s="71" t="s">
        <v>59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4"/>
    </row>
    <row r="45" spans="1:7" ht="12.75" customHeight="1">
      <c r="A45" s="71" t="s">
        <v>60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4"/>
    </row>
    <row r="46" spans="1:7" ht="12.75" customHeight="1">
      <c r="A46" s="71" t="s">
        <v>61</v>
      </c>
      <c r="B46" s="50">
        <v>0</v>
      </c>
      <c r="C46" s="50">
        <v>0</v>
      </c>
      <c r="D46" s="50">
        <v>0</v>
      </c>
      <c r="E46" s="50">
        <v>0</v>
      </c>
      <c r="F46" s="50">
        <v>0</v>
      </c>
      <c r="G46" s="4"/>
    </row>
    <row r="47" spans="1:7" ht="12.75" customHeight="1">
      <c r="A47" s="71" t="s">
        <v>62</v>
      </c>
      <c r="B47" s="50">
        <v>0</v>
      </c>
      <c r="C47" s="50">
        <v>0</v>
      </c>
      <c r="D47" s="50">
        <v>0</v>
      </c>
      <c r="E47" s="50">
        <v>0</v>
      </c>
      <c r="F47" s="50">
        <v>0</v>
      </c>
      <c r="G47" s="4"/>
    </row>
    <row r="48" spans="1:7" ht="12.75" customHeight="1">
      <c r="A48" s="71" t="s">
        <v>63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4"/>
    </row>
    <row r="49" spans="1:7" ht="12.75" customHeight="1">
      <c r="A49" s="71" t="s">
        <v>64</v>
      </c>
      <c r="B49" s="50">
        <f>-'Loan Summary'!$K6</f>
        <v>0</v>
      </c>
      <c r="C49" s="50">
        <f>-'Loan Summary'!$K7</f>
        <v>0</v>
      </c>
      <c r="D49" s="50">
        <f>-'Loan Summary'!$K8</f>
        <v>0</v>
      </c>
      <c r="E49" s="50">
        <f>-'Loan Summary'!$K9</f>
        <v>0</v>
      </c>
      <c r="F49" s="50">
        <f>-'Loan Summary'!$K10</f>
        <v>0</v>
      </c>
      <c r="G49" s="72" t="s">
        <v>47</v>
      </c>
    </row>
    <row r="50" spans="1:7" ht="12.75" customHeight="1">
      <c r="A50" s="71" t="s">
        <v>44</v>
      </c>
      <c r="B50" s="50">
        <v>0</v>
      </c>
      <c r="C50" s="50">
        <f>C34</f>
        <v>0</v>
      </c>
      <c r="D50" s="50">
        <f>D34</f>
        <v>0</v>
      </c>
      <c r="E50" s="50">
        <f>E34</f>
        <v>0</v>
      </c>
      <c r="F50" s="50">
        <f>F34</f>
        <v>0</v>
      </c>
      <c r="G50" s="72" t="s">
        <v>65</v>
      </c>
    </row>
    <row r="51" spans="1:7" ht="12.75" customHeight="1">
      <c r="A51" s="71" t="s">
        <v>66</v>
      </c>
      <c r="B51" s="50">
        <v>0</v>
      </c>
      <c r="C51" s="50">
        <v>0</v>
      </c>
      <c r="D51" s="50">
        <v>0</v>
      </c>
      <c r="E51" s="50">
        <v>0</v>
      </c>
      <c r="F51" s="50">
        <v>0</v>
      </c>
      <c r="G51" s="4"/>
    </row>
    <row r="52" spans="1:7" ht="12.75" customHeight="1">
      <c r="A52" s="73" t="s">
        <v>35</v>
      </c>
      <c r="B52" s="50">
        <v>0</v>
      </c>
      <c r="C52" s="50">
        <v>0</v>
      </c>
      <c r="D52" s="50">
        <v>0</v>
      </c>
      <c r="E52" s="50">
        <v>0</v>
      </c>
      <c r="F52" s="50">
        <v>0</v>
      </c>
      <c r="G52" s="4"/>
    </row>
    <row r="53" spans="1:7" ht="12.75" customHeight="1">
      <c r="A53" s="71" t="s">
        <v>67</v>
      </c>
      <c r="B53" s="50">
        <v>0</v>
      </c>
      <c r="C53" s="50">
        <v>0</v>
      </c>
      <c r="D53" s="50">
        <v>0</v>
      </c>
      <c r="E53" s="50">
        <v>0</v>
      </c>
      <c r="F53" s="50">
        <v>0</v>
      </c>
      <c r="G53" s="4"/>
    </row>
    <row r="54" spans="1:7" ht="12.75" customHeight="1">
      <c r="A54" s="71" t="s">
        <v>68</v>
      </c>
      <c r="B54" s="50">
        <v>0</v>
      </c>
      <c r="C54" s="50">
        <v>0</v>
      </c>
      <c r="D54" s="50">
        <v>0</v>
      </c>
      <c r="E54" s="50">
        <v>0</v>
      </c>
      <c r="F54" s="50">
        <v>0</v>
      </c>
      <c r="G54" s="4"/>
    </row>
    <row r="55" spans="1:7" ht="12.75" customHeight="1">
      <c r="A55" s="71" t="s">
        <v>69</v>
      </c>
      <c r="B55" s="57">
        <v>0</v>
      </c>
      <c r="C55" s="57">
        <v>0</v>
      </c>
      <c r="D55" s="57">
        <v>0</v>
      </c>
      <c r="E55" s="57">
        <v>0</v>
      </c>
      <c r="F55" s="57">
        <v>0</v>
      </c>
      <c r="G55" s="4"/>
    </row>
    <row r="56" spans="1:7" ht="12.75" customHeight="1">
      <c r="A56" s="38" t="s">
        <v>70</v>
      </c>
      <c r="B56" s="17">
        <f>SUM(B43:B55)</f>
        <v>0</v>
      </c>
      <c r="C56" s="17">
        <f>SUM(C43:C55)</f>
        <v>0</v>
      </c>
      <c r="D56" s="17">
        <f>SUM(D43:D55)</f>
        <v>0</v>
      </c>
      <c r="E56" s="17">
        <f>SUM(E43:E55)</f>
        <v>0</v>
      </c>
      <c r="F56" s="17">
        <f>SUM(F43:F55)</f>
        <v>0</v>
      </c>
      <c r="G56" s="5"/>
    </row>
    <row r="57" spans="1:7" ht="12.75" customHeight="1">
      <c r="A57" s="5"/>
      <c r="B57" s="37"/>
      <c r="C57" s="37"/>
      <c r="D57" s="37"/>
      <c r="E57" s="37"/>
      <c r="F57" s="37"/>
      <c r="G57" s="5"/>
    </row>
    <row r="58" spans="1:7" ht="12.75" customHeight="1">
      <c r="A58" s="38" t="s">
        <v>71</v>
      </c>
      <c r="B58" s="15">
        <f>B40+B56</f>
        <v>21775</v>
      </c>
      <c r="C58" s="15">
        <f>C40+C56</f>
        <v>53250</v>
      </c>
      <c r="D58" s="15">
        <f>D40+D56</f>
        <v>84725</v>
      </c>
      <c r="E58" s="15">
        <f>E40+E56</f>
        <v>84725</v>
      </c>
      <c r="F58" s="15">
        <f>F40+F56</f>
        <v>84725</v>
      </c>
      <c r="G58" s="5"/>
    </row>
  </sheetData>
  <mergeCells count="2">
    <mergeCell ref="A1:F1"/>
    <mergeCell ref="B3:F3"/>
  </mergeCells>
  <pageMargins left="0.7" right="0.7" top="0.75" bottom="0.75" header="0.3" footer="0.3"/>
  <pageSetup orientation="portrait"/>
  <headerFooter>
    <oddFooter>&amp;L&amp;"Arial,Regular"&amp;10&amp;K000000Aga_Ratajska(2).xlsm&amp;R&amp;"Arial,Regular"&amp;10&amp;K0000009/10/18 - 2:19 PM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2"/>
  <sheetViews>
    <sheetView showGridLines="0" workbookViewId="0">
      <selection sqref="A1:F1"/>
    </sheetView>
  </sheetViews>
  <sheetFormatPr defaultColWidth="8.85546875" defaultRowHeight="12.75" customHeight="1"/>
  <cols>
    <col min="1" max="1" width="24.7109375" style="74" customWidth="1"/>
    <col min="2" max="6" width="11.28515625" style="74" customWidth="1"/>
    <col min="7" max="9" width="8.85546875" style="74" customWidth="1"/>
    <col min="10" max="11" width="9.7109375" style="74" customWidth="1"/>
    <col min="12" max="256" width="8.85546875" style="74" customWidth="1"/>
  </cols>
  <sheetData>
    <row r="1" spans="1:11" ht="14.25" customHeight="1">
      <c r="A1" s="195" t="str">
        <f>CONCATENATE("Pro Forma Balance Sheets -  ",Details!B1)</f>
        <v>Pro Forma Balance Sheets -  Find Yourself in Ellenville</v>
      </c>
      <c r="B1" s="196"/>
      <c r="C1" s="196"/>
      <c r="D1" s="196"/>
      <c r="E1" s="196"/>
      <c r="F1" s="196"/>
      <c r="G1" s="5"/>
      <c r="H1" s="5"/>
      <c r="I1" s="5"/>
      <c r="J1" s="5"/>
      <c r="K1" s="5"/>
    </row>
    <row r="2" spans="1:11" ht="12.75" customHeight="1">
      <c r="A2" s="51"/>
      <c r="B2" s="14"/>
      <c r="C2" s="14"/>
      <c r="D2" s="14"/>
      <c r="E2" s="14"/>
      <c r="F2" s="14"/>
      <c r="G2" s="5"/>
      <c r="H2" s="5"/>
      <c r="I2" s="5"/>
      <c r="J2" s="5"/>
      <c r="K2" s="5"/>
    </row>
    <row r="3" spans="1:11" ht="14.25" customHeight="1">
      <c r="A3" s="60"/>
      <c r="B3" s="75" t="s">
        <v>72</v>
      </c>
      <c r="C3" s="75" t="s">
        <v>73</v>
      </c>
      <c r="D3" s="75" t="s">
        <v>74</v>
      </c>
      <c r="E3" s="75" t="s">
        <v>75</v>
      </c>
      <c r="F3" s="75" t="s">
        <v>76</v>
      </c>
      <c r="G3" s="5"/>
      <c r="H3" s="5"/>
      <c r="I3" s="5"/>
      <c r="J3" s="5"/>
      <c r="K3" s="5"/>
    </row>
    <row r="4" spans="1:11" ht="14.25" customHeight="1">
      <c r="A4" s="60"/>
      <c r="B4" s="60"/>
      <c r="C4" s="199"/>
      <c r="D4" s="199"/>
      <c r="E4" s="5"/>
      <c r="F4" s="5"/>
      <c r="G4" s="5"/>
      <c r="H4" s="5"/>
      <c r="I4" s="5"/>
      <c r="J4" s="5"/>
      <c r="K4" s="5"/>
    </row>
    <row r="5" spans="1:11" ht="14.25" customHeight="1">
      <c r="A5" s="76" t="s">
        <v>77</v>
      </c>
      <c r="B5" s="14"/>
      <c r="C5" s="14"/>
      <c r="D5" s="14"/>
      <c r="E5" s="14"/>
      <c r="F5" s="14"/>
      <c r="G5" s="5"/>
      <c r="H5" s="5"/>
      <c r="I5" s="5"/>
      <c r="J5" s="5"/>
      <c r="K5" s="5"/>
    </row>
    <row r="6" spans="1:11" ht="13.7" customHeight="1">
      <c r="A6" s="11" t="s">
        <v>78</v>
      </c>
      <c r="B6" s="14">
        <f>'Cash Flow Summary'!B58</f>
        <v>21775</v>
      </c>
      <c r="C6" s="14">
        <f>'Cash Flow Summary'!C58</f>
        <v>53250</v>
      </c>
      <c r="D6" s="14">
        <f>'Cash Flow Summary'!D58</f>
        <v>84725</v>
      </c>
      <c r="E6" s="14">
        <f>'Cash Flow Summary'!E58</f>
        <v>84725</v>
      </c>
      <c r="F6" s="14">
        <f>'Cash Flow Summary'!F58</f>
        <v>84725</v>
      </c>
      <c r="G6" s="5"/>
      <c r="H6" s="5"/>
      <c r="I6" s="5"/>
      <c r="J6" s="5"/>
      <c r="K6" s="5"/>
    </row>
    <row r="7" spans="1:11" ht="13.7" customHeight="1">
      <c r="A7" s="11" t="s">
        <v>79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5"/>
      <c r="H7" s="5"/>
      <c r="I7" s="5"/>
      <c r="J7" s="5"/>
      <c r="K7" s="5"/>
    </row>
    <row r="8" spans="1:11" ht="13.7" customHeight="1">
      <c r="A8" s="11" t="s">
        <v>80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5"/>
      <c r="H8" s="5"/>
      <c r="I8" s="5"/>
      <c r="J8" s="5"/>
      <c r="K8" s="5"/>
    </row>
    <row r="9" spans="1:11" ht="13.7" customHeight="1">
      <c r="A9" s="11" t="s">
        <v>81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5"/>
      <c r="H9" s="5"/>
      <c r="I9" s="5"/>
      <c r="J9" s="5"/>
      <c r="K9" s="5"/>
    </row>
    <row r="10" spans="1:11" ht="13.5" customHeight="1">
      <c r="A10" s="76" t="s">
        <v>82</v>
      </c>
      <c r="B10" s="17">
        <f>SUM(B6:B9)</f>
        <v>21775</v>
      </c>
      <c r="C10" s="17">
        <f>SUM(C6:C9)</f>
        <v>53250</v>
      </c>
      <c r="D10" s="17">
        <f>SUM(D6:D9)</f>
        <v>84725</v>
      </c>
      <c r="E10" s="17">
        <f>SUM(E6:E9)</f>
        <v>84725</v>
      </c>
      <c r="F10" s="17">
        <f>SUM(F6:F9)</f>
        <v>84725</v>
      </c>
      <c r="G10" s="5"/>
      <c r="H10" s="5"/>
      <c r="I10" s="5"/>
      <c r="J10" s="5"/>
      <c r="K10" s="5"/>
    </row>
    <row r="11" spans="1:11" ht="13.5" customHeight="1">
      <c r="A11" s="51"/>
      <c r="B11" s="40"/>
      <c r="C11" s="40"/>
      <c r="D11" s="40"/>
      <c r="E11" s="40"/>
      <c r="F11" s="40"/>
      <c r="G11" s="5"/>
      <c r="H11" s="5"/>
      <c r="I11" s="5"/>
      <c r="J11" s="5"/>
      <c r="K11" s="5"/>
    </row>
    <row r="12" spans="1:11" ht="14.25" customHeight="1">
      <c r="A12" s="76" t="s">
        <v>83</v>
      </c>
      <c r="B12" s="14"/>
      <c r="C12" s="14"/>
      <c r="D12" s="14"/>
      <c r="E12" s="14"/>
      <c r="F12" s="14"/>
      <c r="G12" s="5"/>
      <c r="H12" s="5"/>
      <c r="I12" s="5"/>
      <c r="J12" s="5"/>
      <c r="K12" s="5"/>
    </row>
    <row r="13" spans="1:11" ht="13.7" customHeight="1">
      <c r="A13" s="11" t="s">
        <v>84</v>
      </c>
      <c r="B13" s="14">
        <f>-'Cash Flow Summary'!$B$51</f>
        <v>0</v>
      </c>
      <c r="C13" s="14">
        <f t="shared" ref="C13:F14" si="0">B13</f>
        <v>0</v>
      </c>
      <c r="D13" s="14">
        <f t="shared" si="0"/>
        <v>0</v>
      </c>
      <c r="E13" s="14">
        <f t="shared" si="0"/>
        <v>0</v>
      </c>
      <c r="F13" s="14">
        <f t="shared" si="0"/>
        <v>0</v>
      </c>
      <c r="G13" s="5"/>
      <c r="H13" s="5"/>
      <c r="I13" s="5"/>
      <c r="J13" s="5"/>
      <c r="K13" s="5"/>
    </row>
    <row r="14" spans="1:11" ht="13.7" customHeight="1">
      <c r="A14" s="11" t="s">
        <v>85</v>
      </c>
      <c r="B14" s="14">
        <f>-'Cash Flow Summary'!$B$52</f>
        <v>0</v>
      </c>
      <c r="C14" s="14">
        <f t="shared" si="0"/>
        <v>0</v>
      </c>
      <c r="D14" s="14">
        <f t="shared" si="0"/>
        <v>0</v>
      </c>
      <c r="E14" s="14">
        <f t="shared" si="0"/>
        <v>0</v>
      </c>
      <c r="F14" s="14">
        <f t="shared" si="0"/>
        <v>0</v>
      </c>
      <c r="G14" s="5"/>
      <c r="H14" s="5"/>
      <c r="I14" s="5"/>
      <c r="J14" s="5"/>
      <c r="K14" s="5"/>
    </row>
    <row r="15" spans="1:11" ht="13.7" customHeight="1">
      <c r="A15" s="11" t="s">
        <v>86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5"/>
      <c r="H15" s="5"/>
      <c r="I15" s="5"/>
      <c r="J15" s="5"/>
      <c r="K15" s="5"/>
    </row>
    <row r="16" spans="1:11" ht="13.7" customHeight="1">
      <c r="A16" s="11" t="s">
        <v>87</v>
      </c>
      <c r="B16" s="15">
        <f>-'Cash Flow Summary'!B50</f>
        <v>0</v>
      </c>
      <c r="C16" s="15">
        <f>-'Cash Flow Summary'!C50+B16</f>
        <v>0</v>
      </c>
      <c r="D16" s="15">
        <f>-'Cash Flow Summary'!D50+C16</f>
        <v>0</v>
      </c>
      <c r="E16" s="15">
        <f>-'Cash Flow Summary'!E50+D16</f>
        <v>0</v>
      </c>
      <c r="F16" s="15">
        <f>-'Cash Flow Summary'!F50+E16</f>
        <v>0</v>
      </c>
      <c r="G16" s="5"/>
      <c r="H16" s="5"/>
      <c r="I16" s="5"/>
      <c r="J16" s="5"/>
      <c r="K16" s="5"/>
    </row>
    <row r="17" spans="1:11" ht="13.5" customHeight="1">
      <c r="A17" s="76" t="s">
        <v>88</v>
      </c>
      <c r="B17" s="17">
        <f>SUM(B13:B16)</f>
        <v>0</v>
      </c>
      <c r="C17" s="17">
        <f>SUM(C13:C16)</f>
        <v>0</v>
      </c>
      <c r="D17" s="17">
        <f>SUM(D13:D16)</f>
        <v>0</v>
      </c>
      <c r="E17" s="17">
        <f>SUM(E13:E16)</f>
        <v>0</v>
      </c>
      <c r="F17" s="17">
        <f>SUM(F13:F16)</f>
        <v>0</v>
      </c>
      <c r="G17" s="5"/>
      <c r="H17" s="5"/>
      <c r="I17" s="5"/>
      <c r="J17" s="5"/>
      <c r="K17" s="5"/>
    </row>
    <row r="18" spans="1:11" ht="13.5" customHeight="1">
      <c r="A18" s="51"/>
      <c r="B18" s="40"/>
      <c r="C18" s="40"/>
      <c r="D18" s="40"/>
      <c r="E18" s="40"/>
      <c r="F18" s="40"/>
      <c r="G18" s="5"/>
      <c r="H18" s="5"/>
      <c r="I18" s="5"/>
      <c r="J18" s="5"/>
      <c r="K18" s="5"/>
    </row>
    <row r="19" spans="1:11" ht="13.5" customHeight="1">
      <c r="A19" s="76" t="s">
        <v>89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5"/>
      <c r="H19" s="5"/>
      <c r="I19" s="5"/>
      <c r="J19" s="5"/>
      <c r="K19" s="5"/>
    </row>
    <row r="20" spans="1:11" ht="13.5" customHeight="1">
      <c r="A20" s="51"/>
      <c r="B20" s="40"/>
      <c r="C20" s="40"/>
      <c r="D20" s="40"/>
      <c r="E20" s="40"/>
      <c r="F20" s="40"/>
      <c r="G20" s="5"/>
      <c r="H20" s="5"/>
      <c r="I20" s="5"/>
      <c r="J20" s="5"/>
      <c r="K20" s="5"/>
    </row>
    <row r="21" spans="1:11" ht="13.5" customHeight="1">
      <c r="A21" s="76" t="s">
        <v>90</v>
      </c>
      <c r="B21" s="15">
        <f>B10+B17</f>
        <v>21775</v>
      </c>
      <c r="C21" s="15">
        <f>C10+C17</f>
        <v>53250</v>
      </c>
      <c r="D21" s="15">
        <f>D10+D17</f>
        <v>84725</v>
      </c>
      <c r="E21" s="15">
        <f>E10+E17</f>
        <v>84725</v>
      </c>
      <c r="F21" s="15">
        <f>F10+F17</f>
        <v>84725</v>
      </c>
      <c r="G21" s="5"/>
      <c r="H21" s="5"/>
      <c r="I21" s="5"/>
      <c r="J21" s="5"/>
      <c r="K21" s="5"/>
    </row>
    <row r="22" spans="1:11" ht="13.5" customHeight="1">
      <c r="A22" s="51"/>
      <c r="B22" s="40"/>
      <c r="C22" s="40"/>
      <c r="D22" s="40"/>
      <c r="E22" s="40"/>
      <c r="F22" s="40"/>
      <c r="G22" s="5"/>
      <c r="H22" s="5"/>
      <c r="I22" s="5"/>
      <c r="J22" s="5"/>
      <c r="K22" s="5"/>
    </row>
    <row r="23" spans="1:11" ht="14.25" customHeight="1">
      <c r="A23" s="51"/>
      <c r="B23" s="51"/>
      <c r="C23" s="199"/>
      <c r="D23" s="199"/>
      <c r="E23" s="5"/>
      <c r="F23" s="5"/>
      <c r="G23" s="5"/>
      <c r="H23" s="5"/>
      <c r="I23" s="5"/>
      <c r="J23" s="5"/>
      <c r="K23" s="5"/>
    </row>
    <row r="24" spans="1:11" ht="14.25" customHeight="1">
      <c r="A24" s="76" t="s">
        <v>91</v>
      </c>
      <c r="B24" s="14"/>
      <c r="C24" s="14"/>
      <c r="D24" s="14"/>
      <c r="E24" s="14"/>
      <c r="F24" s="14"/>
      <c r="G24" s="5"/>
      <c r="H24" s="5"/>
      <c r="I24" s="5"/>
      <c r="J24" s="5"/>
      <c r="K24" s="5"/>
    </row>
    <row r="25" spans="1:11" ht="13.7" customHeight="1">
      <c r="A25" s="11" t="s">
        <v>92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5"/>
      <c r="H25" s="5"/>
      <c r="I25" s="5"/>
      <c r="J25" s="5"/>
      <c r="K25" s="5"/>
    </row>
    <row r="26" spans="1:11" ht="13.7" customHeight="1">
      <c r="A26" s="11" t="s">
        <v>93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5"/>
      <c r="H26" s="5"/>
      <c r="I26" s="5"/>
      <c r="J26" s="5"/>
      <c r="K26" s="5"/>
    </row>
    <row r="27" spans="1:11" ht="13.7" customHeight="1">
      <c r="A27" s="11" t="s">
        <v>94</v>
      </c>
      <c r="B27" s="15">
        <f>'Loan Summary'!C16</f>
        <v>0</v>
      </c>
      <c r="C27" s="15">
        <f>'Loan Summary'!C17</f>
        <v>0</v>
      </c>
      <c r="D27" s="15">
        <f>'Loan Summary'!C18</f>
        <v>0</v>
      </c>
      <c r="E27" s="15">
        <f>'Loan Summary'!C19</f>
        <v>0</v>
      </c>
      <c r="F27" s="15">
        <f>'Loan Summary'!D19</f>
        <v>0</v>
      </c>
      <c r="G27" s="5"/>
      <c r="H27" s="5"/>
      <c r="I27" s="5"/>
      <c r="J27" s="5"/>
      <c r="K27" s="5"/>
    </row>
    <row r="28" spans="1:11" ht="13.5" customHeight="1">
      <c r="A28" s="76" t="s">
        <v>95</v>
      </c>
      <c r="B28" s="17">
        <f>SUM(B25:B27)</f>
        <v>0</v>
      </c>
      <c r="C28" s="17">
        <f>SUM(C25:C27)</f>
        <v>0</v>
      </c>
      <c r="D28" s="17">
        <f>SUM(D25:D27)</f>
        <v>0</v>
      </c>
      <c r="E28" s="17">
        <f>SUM(E25:E27)</f>
        <v>0</v>
      </c>
      <c r="F28" s="17">
        <f>SUM(F25:F27)</f>
        <v>0</v>
      </c>
      <c r="G28" s="5"/>
      <c r="H28" s="5"/>
      <c r="I28" s="5"/>
      <c r="J28" s="5"/>
      <c r="K28" s="5"/>
    </row>
    <row r="29" spans="1:11" ht="13.5" customHeight="1">
      <c r="A29" s="51"/>
      <c r="B29" s="40"/>
      <c r="C29" s="40"/>
      <c r="D29" s="40"/>
      <c r="E29" s="40"/>
      <c r="F29" s="40"/>
      <c r="G29" s="5"/>
      <c r="H29" s="5"/>
      <c r="I29" s="5"/>
      <c r="J29" s="14"/>
      <c r="K29" s="5"/>
    </row>
    <row r="30" spans="1:11" ht="14.25" customHeight="1">
      <c r="A30" s="76" t="s">
        <v>96</v>
      </c>
      <c r="B30" s="14"/>
      <c r="C30" s="14"/>
      <c r="D30" s="14"/>
      <c r="E30" s="14"/>
      <c r="F30" s="14"/>
      <c r="G30" s="5"/>
      <c r="H30" s="5"/>
      <c r="I30" s="5"/>
      <c r="J30" s="14"/>
      <c r="K30" s="5"/>
    </row>
    <row r="31" spans="1:11" ht="13.7" customHeight="1">
      <c r="A31" s="11" t="s">
        <v>97</v>
      </c>
      <c r="B31" s="14">
        <f>'Loan Summary'!K6-'Loan Summary'!K7</f>
        <v>0</v>
      </c>
      <c r="C31" s="14">
        <f>B31-C27</f>
        <v>0</v>
      </c>
      <c r="D31" s="14">
        <f>C31-D27</f>
        <v>0</v>
      </c>
      <c r="E31" s="14">
        <f>D31-E27</f>
        <v>0</v>
      </c>
      <c r="F31" s="14">
        <f>E31-F27</f>
        <v>0</v>
      </c>
      <c r="G31" s="5"/>
      <c r="H31" s="5"/>
      <c r="I31" s="5"/>
      <c r="J31" s="14"/>
      <c r="K31" s="5"/>
    </row>
    <row r="32" spans="1:11" ht="13.7" customHeight="1">
      <c r="A32" s="11" t="s">
        <v>98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5"/>
      <c r="H32" s="5"/>
      <c r="I32" s="5"/>
      <c r="J32" s="14"/>
      <c r="K32" s="14"/>
    </row>
    <row r="33" spans="1:11" ht="13.5" customHeight="1">
      <c r="A33" s="76" t="s">
        <v>99</v>
      </c>
      <c r="B33" s="17">
        <f>SUM(B31:B32)</f>
        <v>0</v>
      </c>
      <c r="C33" s="17">
        <f>SUM(C31:C32)</f>
        <v>0</v>
      </c>
      <c r="D33" s="17">
        <f>SUM(D31:D32)</f>
        <v>0</v>
      </c>
      <c r="E33" s="17">
        <f>SUM(E31:E32)</f>
        <v>0</v>
      </c>
      <c r="F33" s="17">
        <f>SUM(F31:F32)</f>
        <v>0</v>
      </c>
      <c r="G33" s="5"/>
      <c r="H33" s="5"/>
      <c r="I33" s="5"/>
      <c r="J33" s="5"/>
      <c r="K33" s="5"/>
    </row>
    <row r="34" spans="1:11" ht="13.5" customHeight="1">
      <c r="A34" s="51"/>
      <c r="B34" s="40"/>
      <c r="C34" s="40"/>
      <c r="D34" s="40"/>
      <c r="E34" s="40"/>
      <c r="F34" s="40"/>
      <c r="G34" s="5"/>
      <c r="H34" s="5"/>
      <c r="I34" s="5"/>
      <c r="J34" s="5"/>
      <c r="K34" s="5"/>
    </row>
    <row r="35" spans="1:11" ht="14.25" customHeight="1">
      <c r="A35" s="76" t="s">
        <v>100</v>
      </c>
      <c r="B35" s="14"/>
      <c r="C35" s="14"/>
      <c r="D35" s="14"/>
      <c r="E35" s="14"/>
      <c r="F35" s="14"/>
      <c r="G35" s="5"/>
      <c r="H35" s="5"/>
      <c r="I35" s="5"/>
      <c r="J35" s="5"/>
      <c r="K35" s="5"/>
    </row>
    <row r="36" spans="1:11" ht="13.7" customHeight="1">
      <c r="A36" s="11" t="s">
        <v>101</v>
      </c>
      <c r="B36" s="14">
        <v>0</v>
      </c>
      <c r="C36" s="14">
        <f>B36</f>
        <v>0</v>
      </c>
      <c r="D36" s="14">
        <f>C36</f>
        <v>0</v>
      </c>
      <c r="E36" s="14">
        <f>D36</f>
        <v>0</v>
      </c>
      <c r="F36" s="14">
        <f>E36</f>
        <v>0</v>
      </c>
      <c r="G36" s="5"/>
      <c r="H36" s="5"/>
      <c r="I36" s="5"/>
      <c r="J36" s="5"/>
      <c r="K36" s="5"/>
    </row>
    <row r="37" spans="1:11" ht="13.7" customHeight="1">
      <c r="A37" s="11" t="s">
        <v>102</v>
      </c>
      <c r="B37" s="15">
        <f>'P&amp;L Summary'!C40</f>
        <v>26775</v>
      </c>
      <c r="C37" s="15">
        <f>B37+'P&amp;L Summary'!D40</f>
        <v>58250</v>
      </c>
      <c r="D37" s="15">
        <f>C37+'P&amp;L Summary'!E40</f>
        <v>89725</v>
      </c>
      <c r="E37" s="15"/>
      <c r="F37" s="15"/>
      <c r="G37" s="5"/>
      <c r="H37" s="5"/>
      <c r="I37" s="5"/>
      <c r="J37" s="5"/>
      <c r="K37" s="5"/>
    </row>
    <row r="38" spans="1:11" ht="13.5" customHeight="1">
      <c r="A38" s="76" t="s">
        <v>103</v>
      </c>
      <c r="B38" s="17">
        <f>SUM(B36:B37)</f>
        <v>26775</v>
      </c>
      <c r="C38" s="17">
        <f>SUM(C36:C37)</f>
        <v>58250</v>
      </c>
      <c r="D38" s="17">
        <f>SUM(D36:D37)</f>
        <v>89725</v>
      </c>
      <c r="E38" s="17">
        <f>SUM(E36:E37)</f>
        <v>0</v>
      </c>
      <c r="F38" s="17">
        <f>SUM(F36:F37)</f>
        <v>0</v>
      </c>
      <c r="G38" s="5"/>
      <c r="H38" s="5"/>
      <c r="I38" s="5"/>
      <c r="J38" s="5"/>
      <c r="K38" s="5"/>
    </row>
    <row r="39" spans="1:11" ht="13.5" customHeight="1">
      <c r="A39" s="51"/>
      <c r="B39" s="40"/>
      <c r="C39" s="40"/>
      <c r="D39" s="40"/>
      <c r="E39" s="40"/>
      <c r="F39" s="40"/>
      <c r="G39" s="5"/>
      <c r="H39" s="5"/>
      <c r="I39" s="5"/>
      <c r="J39" s="5"/>
      <c r="K39" s="5"/>
    </row>
    <row r="40" spans="1:11" ht="13.5" customHeight="1">
      <c r="A40" s="76" t="s">
        <v>104</v>
      </c>
      <c r="B40" s="15">
        <f>B28+B33+B38</f>
        <v>26775</v>
      </c>
      <c r="C40" s="15">
        <f>C28+C33+C38</f>
        <v>58250</v>
      </c>
      <c r="D40" s="15">
        <f>D28+D33+D38</f>
        <v>89725</v>
      </c>
      <c r="E40" s="15">
        <f>E28+E33+E38</f>
        <v>0</v>
      </c>
      <c r="F40" s="15">
        <f>F28+F33+F38</f>
        <v>0</v>
      </c>
      <c r="G40" s="5"/>
      <c r="H40" s="5"/>
      <c r="I40" s="5"/>
      <c r="J40" s="5"/>
      <c r="K40" s="5"/>
    </row>
    <row r="41" spans="1:11" ht="13.5" customHeight="1">
      <c r="A41" s="51"/>
      <c r="B41" s="40"/>
      <c r="C41" s="40"/>
      <c r="D41" s="40"/>
      <c r="E41" s="40"/>
      <c r="F41" s="40"/>
      <c r="G41" s="5"/>
      <c r="H41" s="5"/>
      <c r="I41" s="5"/>
      <c r="J41" s="5"/>
      <c r="K41" s="5"/>
    </row>
    <row r="42" spans="1:11" ht="13.7" customHeight="1">
      <c r="A42" s="38" t="s">
        <v>105</v>
      </c>
      <c r="B42" s="14">
        <f>B21-B40</f>
        <v>-5000</v>
      </c>
      <c r="C42" s="14">
        <f>C21-C40</f>
        <v>-5000</v>
      </c>
      <c r="D42" s="14">
        <f>D21-D40</f>
        <v>-5000</v>
      </c>
      <c r="E42" s="14">
        <f>E21-E40</f>
        <v>84725</v>
      </c>
      <c r="F42" s="14">
        <f>F21-F40</f>
        <v>84725</v>
      </c>
      <c r="G42" s="5"/>
      <c r="H42" s="5"/>
      <c r="I42" s="5"/>
      <c r="J42" s="5"/>
      <c r="K42" s="5"/>
    </row>
    <row r="43" spans="1:11" ht="13.7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3.7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 ht="13.7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ht="13.7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 ht="13.7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ht="13.7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ht="13.7" customHeight="1">
      <c r="A49" s="5"/>
      <c r="B49" s="14"/>
      <c r="C49" s="14"/>
      <c r="D49" s="5"/>
      <c r="E49" s="5"/>
      <c r="F49" s="5"/>
      <c r="G49" s="5"/>
      <c r="H49" s="5"/>
      <c r="I49" s="5"/>
      <c r="J49" s="5"/>
      <c r="K49" s="5"/>
    </row>
    <row r="50" spans="1:11" ht="13.7" customHeight="1">
      <c r="A50" s="5"/>
      <c r="B50" s="14"/>
      <c r="C50" s="14"/>
      <c r="D50" s="5"/>
      <c r="E50" s="5"/>
      <c r="F50" s="5"/>
      <c r="G50" s="5"/>
      <c r="H50" s="5"/>
      <c r="I50" s="5"/>
      <c r="J50" s="5"/>
      <c r="K50" s="5"/>
    </row>
    <row r="51" spans="1:11" ht="13.7" customHeight="1">
      <c r="A51" s="5"/>
      <c r="B51" s="14"/>
      <c r="C51" s="14"/>
      <c r="D51" s="5"/>
      <c r="E51" s="5"/>
      <c r="F51" s="5"/>
      <c r="G51" s="5"/>
      <c r="H51" s="5"/>
      <c r="I51" s="5"/>
      <c r="J51" s="5"/>
      <c r="K51" s="5"/>
    </row>
    <row r="52" spans="1:11" ht="13.7" customHeight="1">
      <c r="A52" s="5"/>
      <c r="B52" s="14"/>
      <c r="C52" s="14"/>
      <c r="D52" s="5"/>
      <c r="E52" s="5"/>
      <c r="F52" s="5"/>
      <c r="G52" s="5"/>
      <c r="H52" s="5"/>
      <c r="I52" s="5"/>
      <c r="J52" s="5"/>
      <c r="K52" s="5"/>
    </row>
  </sheetData>
  <mergeCells count="3">
    <mergeCell ref="A1:F1"/>
    <mergeCell ref="C23:D23"/>
    <mergeCell ref="C4:D4"/>
  </mergeCells>
  <pageMargins left="0.7" right="0.7" top="0.75" bottom="0.75" header="0.3" footer="0.3"/>
  <pageSetup orientation="portrait"/>
  <headerFooter>
    <oddFooter>&amp;L&amp;"Arial,Regular"&amp;10&amp;K000000Aga_Ratajska(2).xlsm&amp;R&amp;"Arial,Regular"&amp;10&amp;K0000009/10/18 - 2:19 PM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"/>
  <sheetViews>
    <sheetView showGridLines="0" workbookViewId="0">
      <selection sqref="A1:O1"/>
    </sheetView>
  </sheetViews>
  <sheetFormatPr defaultColWidth="10.85546875" defaultRowHeight="12.75" customHeight="1"/>
  <cols>
    <col min="1" max="1" width="39.42578125" style="77" customWidth="1"/>
    <col min="2" max="13" width="9.7109375" style="77" customWidth="1"/>
    <col min="14" max="14" width="11.28515625" style="77" customWidth="1"/>
    <col min="15" max="15" width="8.7109375" style="77" customWidth="1"/>
    <col min="16" max="256" width="10.85546875" style="77" customWidth="1"/>
  </cols>
  <sheetData>
    <row r="1" spans="1:20" ht="24.75" customHeight="1">
      <c r="A1" s="195" t="str">
        <f>CONCATENATE("Pro Forma Profit &amp; Loss - Year 1 -   ",Details!B1)</f>
        <v>Pro Forma Profit &amp; Loss - Year 1 -   Find Yourself in Ellenville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200"/>
      <c r="O1" s="196"/>
      <c r="P1" s="5"/>
      <c r="Q1" s="5"/>
      <c r="R1" s="5"/>
      <c r="S1" s="5"/>
      <c r="T1" s="5"/>
    </row>
    <row r="2" spans="1:20" ht="15" customHeight="1">
      <c r="A2" s="78"/>
      <c r="B2" s="79">
        <f t="shared" ref="B2:M2" si="0">1/12</f>
        <v>8.3333333333333329E-2</v>
      </c>
      <c r="C2" s="79">
        <f t="shared" si="0"/>
        <v>8.3333333333333329E-2</v>
      </c>
      <c r="D2" s="79">
        <f t="shared" si="0"/>
        <v>8.3333333333333329E-2</v>
      </c>
      <c r="E2" s="79">
        <f t="shared" si="0"/>
        <v>8.3333333333333329E-2</v>
      </c>
      <c r="F2" s="79">
        <f t="shared" si="0"/>
        <v>8.3333333333333329E-2</v>
      </c>
      <c r="G2" s="79">
        <f t="shared" si="0"/>
        <v>8.3333333333333329E-2</v>
      </c>
      <c r="H2" s="79">
        <f t="shared" si="0"/>
        <v>8.3333333333333329E-2</v>
      </c>
      <c r="I2" s="79">
        <f t="shared" si="0"/>
        <v>8.3333333333333329E-2</v>
      </c>
      <c r="J2" s="79">
        <f t="shared" si="0"/>
        <v>8.3333333333333329E-2</v>
      </c>
      <c r="K2" s="79">
        <f t="shared" si="0"/>
        <v>8.3333333333333329E-2</v>
      </c>
      <c r="L2" s="79">
        <f t="shared" si="0"/>
        <v>8.3333333333333329E-2</v>
      </c>
      <c r="M2" s="52">
        <f t="shared" si="0"/>
        <v>8.3333333333333329E-2</v>
      </c>
      <c r="N2" s="80">
        <f>SUM(B2:M2)</f>
        <v>1</v>
      </c>
      <c r="O2" s="81"/>
      <c r="P2" s="5"/>
      <c r="Q2" s="5"/>
      <c r="R2" s="5"/>
      <c r="S2" s="5"/>
      <c r="T2" s="5"/>
    </row>
    <row r="3" spans="1:20" ht="14.25" customHeight="1">
      <c r="A3" s="5"/>
      <c r="B3" s="19" t="s">
        <v>106</v>
      </c>
      <c r="C3" s="19" t="s">
        <v>107</v>
      </c>
      <c r="D3" s="19" t="s">
        <v>108</v>
      </c>
      <c r="E3" s="19" t="s">
        <v>109</v>
      </c>
      <c r="F3" s="19" t="s">
        <v>110</v>
      </c>
      <c r="G3" s="19" t="s">
        <v>111</v>
      </c>
      <c r="H3" s="19" t="s">
        <v>112</v>
      </c>
      <c r="I3" s="19" t="s">
        <v>113</v>
      </c>
      <c r="J3" s="19" t="s">
        <v>114</v>
      </c>
      <c r="K3" s="19" t="s">
        <v>115</v>
      </c>
      <c r="L3" s="19" t="s">
        <v>116</v>
      </c>
      <c r="M3" s="19" t="s">
        <v>117</v>
      </c>
      <c r="N3" s="82" t="s">
        <v>118</v>
      </c>
      <c r="O3" s="83"/>
      <c r="P3" s="5"/>
      <c r="Q3" s="5"/>
      <c r="R3" s="5"/>
      <c r="S3" s="5"/>
      <c r="T3" s="5"/>
    </row>
    <row r="4" spans="1:20" ht="13.7" customHeight="1">
      <c r="A4" s="38" t="s">
        <v>119</v>
      </c>
      <c r="B4" s="15">
        <f>'P&amp;L Summary'!$C$6*B$2</f>
        <v>3750</v>
      </c>
      <c r="C4" s="15">
        <f>'P&amp;L Summary'!$C$6*C$2</f>
        <v>3750</v>
      </c>
      <c r="D4" s="15">
        <f>'P&amp;L Summary'!$C$6*D$2</f>
        <v>3750</v>
      </c>
      <c r="E4" s="15">
        <f>'P&amp;L Summary'!$C$6*E$2</f>
        <v>3750</v>
      </c>
      <c r="F4" s="15">
        <f>'P&amp;L Summary'!$C$6*F$2</f>
        <v>3750</v>
      </c>
      <c r="G4" s="15">
        <f>'P&amp;L Summary'!$C$6*G$2</f>
        <v>3750</v>
      </c>
      <c r="H4" s="15">
        <f>'P&amp;L Summary'!$C$6*H$2</f>
        <v>3750</v>
      </c>
      <c r="I4" s="15">
        <f>'P&amp;L Summary'!$C$6*I$2</f>
        <v>3750</v>
      </c>
      <c r="J4" s="15">
        <f>'P&amp;L Summary'!$C$6*J$2</f>
        <v>3750</v>
      </c>
      <c r="K4" s="15">
        <f>'P&amp;L Summary'!$C$6*K$2</f>
        <v>3750</v>
      </c>
      <c r="L4" s="15">
        <f>'P&amp;L Summary'!$C$6*L$2</f>
        <v>3750</v>
      </c>
      <c r="M4" s="15">
        <f>'P&amp;L Summary'!$C$6*M$2</f>
        <v>3750</v>
      </c>
      <c r="N4" s="15">
        <f>SUM(B4:M4)</f>
        <v>45000</v>
      </c>
      <c r="O4" s="84"/>
      <c r="P4" s="5"/>
      <c r="Q4" s="5"/>
      <c r="R4" s="5"/>
      <c r="S4" s="5"/>
      <c r="T4" s="5"/>
    </row>
    <row r="5" spans="1:20" ht="13.5" customHeight="1">
      <c r="A5" s="38" t="s">
        <v>19</v>
      </c>
      <c r="B5" s="17">
        <f t="shared" ref="B5:M5" si="1">B4</f>
        <v>3750</v>
      </c>
      <c r="C5" s="17">
        <f t="shared" si="1"/>
        <v>3750</v>
      </c>
      <c r="D5" s="17">
        <f t="shared" si="1"/>
        <v>3750</v>
      </c>
      <c r="E5" s="17">
        <f t="shared" si="1"/>
        <v>3750</v>
      </c>
      <c r="F5" s="17">
        <f t="shared" si="1"/>
        <v>3750</v>
      </c>
      <c r="G5" s="17">
        <f t="shared" si="1"/>
        <v>3750</v>
      </c>
      <c r="H5" s="17">
        <f t="shared" si="1"/>
        <v>3750</v>
      </c>
      <c r="I5" s="17">
        <f t="shared" si="1"/>
        <v>3750</v>
      </c>
      <c r="J5" s="17">
        <f t="shared" si="1"/>
        <v>3750</v>
      </c>
      <c r="K5" s="17">
        <f t="shared" si="1"/>
        <v>3750</v>
      </c>
      <c r="L5" s="17">
        <f t="shared" si="1"/>
        <v>3750</v>
      </c>
      <c r="M5" s="17">
        <f t="shared" si="1"/>
        <v>3750</v>
      </c>
      <c r="N5" s="17">
        <f>SUM(B5:M5)</f>
        <v>45000</v>
      </c>
      <c r="O5" s="85">
        <f>IF(N5=0,"-",N5/N4)</f>
        <v>1</v>
      </c>
      <c r="P5" s="5"/>
      <c r="Q5" s="86"/>
      <c r="R5" s="86"/>
      <c r="S5" s="86"/>
      <c r="T5" s="86"/>
    </row>
    <row r="6" spans="1:20" ht="13.5" customHeight="1">
      <c r="A6" s="5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40"/>
      <c r="O6" s="5"/>
      <c r="P6" s="85"/>
      <c r="Q6" s="88"/>
      <c r="R6" s="88"/>
      <c r="S6" s="88"/>
      <c r="T6" s="88"/>
    </row>
    <row r="7" spans="1:20" ht="15" customHeight="1">
      <c r="A7" s="41" t="s">
        <v>20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5"/>
      <c r="P7" s="5"/>
      <c r="Q7" s="89"/>
      <c r="R7" s="89"/>
      <c r="S7" s="89"/>
      <c r="T7" s="89"/>
    </row>
    <row r="8" spans="1:20" ht="15" customHeight="1">
      <c r="A8" s="68" t="str">
        <f>'P&amp;L Summary'!A11</f>
        <v>Owners' Compensation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f t="shared" ref="N8:N34" si="2">SUM(B8:M8)</f>
        <v>0</v>
      </c>
      <c r="O8" s="24" t="str">
        <f t="shared" ref="O8:O34" si="3">IF(N8=0,"-",N8/$N$4)</f>
        <v>-</v>
      </c>
      <c r="P8" s="5"/>
      <c r="Q8" s="89"/>
      <c r="R8" s="89"/>
      <c r="S8" s="89"/>
      <c r="T8" s="89"/>
    </row>
    <row r="9" spans="1:20" ht="15" customHeight="1">
      <c r="A9" s="11" t="str">
        <f>'P&amp;L Summary'!A12</f>
        <v>Legal and Accounting</v>
      </c>
      <c r="B9" s="14">
        <f t="shared" ref="B9:M9" si="4">$DOI$20:$BGC$2147647491</f>
        <v>33.333333333333336</v>
      </c>
      <c r="C9" s="14">
        <f t="shared" si="4"/>
        <v>33.333333333333336</v>
      </c>
      <c r="D9" s="14">
        <f t="shared" si="4"/>
        <v>33.333333333333336</v>
      </c>
      <c r="E9" s="14">
        <f t="shared" si="4"/>
        <v>33.333333333333336</v>
      </c>
      <c r="F9" s="14">
        <f t="shared" si="4"/>
        <v>33.333333333333336</v>
      </c>
      <c r="G9" s="14">
        <f t="shared" si="4"/>
        <v>33.333333333333336</v>
      </c>
      <c r="H9" s="14">
        <f t="shared" si="4"/>
        <v>33.333333333333336</v>
      </c>
      <c r="I9" s="14">
        <f t="shared" si="4"/>
        <v>33.333333333333336</v>
      </c>
      <c r="J9" s="14">
        <f t="shared" si="4"/>
        <v>33.333333333333336</v>
      </c>
      <c r="K9" s="14">
        <f t="shared" si="4"/>
        <v>33.333333333333336</v>
      </c>
      <c r="L9" s="14">
        <f t="shared" si="4"/>
        <v>33.333333333333336</v>
      </c>
      <c r="M9" s="14">
        <f t="shared" si="4"/>
        <v>33.333333333333336</v>
      </c>
      <c r="N9" s="14">
        <f t="shared" si="2"/>
        <v>399.99999999999994</v>
      </c>
      <c r="O9" s="85">
        <f t="shared" si="3"/>
        <v>8.8888888888888871E-3</v>
      </c>
      <c r="P9" s="5"/>
      <c r="Q9" s="90"/>
      <c r="R9" s="90"/>
      <c r="S9" s="90"/>
      <c r="T9" s="90"/>
    </row>
    <row r="10" spans="1:20" ht="13.7" customHeight="1">
      <c r="A10" s="11" t="str">
        <f>'P&amp;L Summary'!A13</f>
        <v>Advertising &amp; Marketing</v>
      </c>
      <c r="B10" s="14">
        <f>'P&amp;L Summary'!$C13/12</f>
        <v>500</v>
      </c>
      <c r="C10" s="14">
        <f>'P&amp;L Summary'!$C13/12</f>
        <v>500</v>
      </c>
      <c r="D10" s="14">
        <f>'P&amp;L Summary'!$C13/12</f>
        <v>500</v>
      </c>
      <c r="E10" s="14">
        <f>'P&amp;L Summary'!$C13/12</f>
        <v>500</v>
      </c>
      <c r="F10" s="14">
        <f>'P&amp;L Summary'!$C13/12</f>
        <v>500</v>
      </c>
      <c r="G10" s="14">
        <f>'P&amp;L Summary'!$C13/12</f>
        <v>500</v>
      </c>
      <c r="H10" s="14">
        <f>'P&amp;L Summary'!$C13/12</f>
        <v>500</v>
      </c>
      <c r="I10" s="14">
        <f>'P&amp;L Summary'!$C13/12</f>
        <v>500</v>
      </c>
      <c r="J10" s="14">
        <f>'P&amp;L Summary'!$C13/12</f>
        <v>500</v>
      </c>
      <c r="K10" s="14">
        <f>'P&amp;L Summary'!$C13/12</f>
        <v>500</v>
      </c>
      <c r="L10" s="14">
        <f>'P&amp;L Summary'!$C13/12</f>
        <v>500</v>
      </c>
      <c r="M10" s="14">
        <f>'P&amp;L Summary'!$C13/12</f>
        <v>500</v>
      </c>
      <c r="N10" s="14">
        <f t="shared" si="2"/>
        <v>6000</v>
      </c>
      <c r="O10" s="85">
        <f t="shared" si="3"/>
        <v>0.13333333333333333</v>
      </c>
      <c r="P10" s="5"/>
      <c r="Q10" s="5"/>
      <c r="R10" s="5"/>
      <c r="S10" s="5"/>
      <c r="T10" s="5"/>
    </row>
    <row r="11" spans="1:20" ht="13.7" customHeight="1">
      <c r="A11" s="11" t="str">
        <f>'P&amp;L Summary'!A14</f>
        <v>Bank Charges</v>
      </c>
      <c r="B11" s="14">
        <f>'P&amp;L Summary'!$C14/12</f>
        <v>0</v>
      </c>
      <c r="C11" s="14">
        <f>'P&amp;L Summary'!$C14/12</f>
        <v>0</v>
      </c>
      <c r="D11" s="14">
        <f>'P&amp;L Summary'!$C14/12</f>
        <v>0</v>
      </c>
      <c r="E11" s="14">
        <f>'P&amp;L Summary'!$C14/12</f>
        <v>0</v>
      </c>
      <c r="F11" s="14">
        <f>'P&amp;L Summary'!$C14/12</f>
        <v>0</v>
      </c>
      <c r="G11" s="14">
        <f>'P&amp;L Summary'!$C14/12</f>
        <v>0</v>
      </c>
      <c r="H11" s="14">
        <f>'P&amp;L Summary'!$C14/12</f>
        <v>0</v>
      </c>
      <c r="I11" s="14">
        <f>'P&amp;L Summary'!$C14/12</f>
        <v>0</v>
      </c>
      <c r="J11" s="14">
        <f>'P&amp;L Summary'!$C14/12</f>
        <v>0</v>
      </c>
      <c r="K11" s="14">
        <f>'P&amp;L Summary'!$C14/12</f>
        <v>0</v>
      </c>
      <c r="L11" s="14">
        <f>'P&amp;L Summary'!$C14/12</f>
        <v>0</v>
      </c>
      <c r="M11" s="14">
        <f>'P&amp;L Summary'!$C14/12</f>
        <v>0</v>
      </c>
      <c r="N11" s="14">
        <f t="shared" si="2"/>
        <v>0</v>
      </c>
      <c r="O11" s="24" t="str">
        <f t="shared" si="3"/>
        <v>-</v>
      </c>
      <c r="P11" s="5"/>
      <c r="Q11" s="5"/>
      <c r="R11" s="5"/>
      <c r="S11" s="5"/>
      <c r="T11" s="5"/>
    </row>
    <row r="12" spans="1:20" ht="13.7" customHeight="1">
      <c r="A12" s="11" t="str">
        <f>'P&amp;L Summary'!A15</f>
        <v>Credit Card Fees</v>
      </c>
      <c r="B12" s="14">
        <f>'P&amp;L Summary'!$C15/12</f>
        <v>0</v>
      </c>
      <c r="C12" s="14">
        <f>'P&amp;L Summary'!$C15/12</f>
        <v>0</v>
      </c>
      <c r="D12" s="14">
        <f>'P&amp;L Summary'!$C15/12</f>
        <v>0</v>
      </c>
      <c r="E12" s="14">
        <f>'P&amp;L Summary'!$C15/12</f>
        <v>0</v>
      </c>
      <c r="F12" s="14">
        <f>'P&amp;L Summary'!$C15/12</f>
        <v>0</v>
      </c>
      <c r="G12" s="14">
        <f>'P&amp;L Summary'!$C15/12</f>
        <v>0</v>
      </c>
      <c r="H12" s="14">
        <f>'P&amp;L Summary'!$C15/12</f>
        <v>0</v>
      </c>
      <c r="I12" s="14">
        <f>'P&amp;L Summary'!$C15/12</f>
        <v>0</v>
      </c>
      <c r="J12" s="14">
        <f>'P&amp;L Summary'!$C15/12</f>
        <v>0</v>
      </c>
      <c r="K12" s="14">
        <f>'P&amp;L Summary'!$C15/12</f>
        <v>0</v>
      </c>
      <c r="L12" s="14">
        <f>'P&amp;L Summary'!$C15/12</f>
        <v>0</v>
      </c>
      <c r="M12" s="14">
        <f>'P&amp;L Summary'!$C15/12</f>
        <v>0</v>
      </c>
      <c r="N12" s="14">
        <f t="shared" si="2"/>
        <v>0</v>
      </c>
      <c r="O12" s="24" t="str">
        <f t="shared" si="3"/>
        <v>-</v>
      </c>
      <c r="P12" s="5"/>
      <c r="Q12" s="5"/>
      <c r="R12" s="5"/>
      <c r="S12" s="5"/>
      <c r="T12" s="5"/>
    </row>
    <row r="13" spans="1:20" ht="13.7" customHeight="1">
      <c r="A13" s="11" t="str">
        <f>'P&amp;L Summary'!A16</f>
        <v>Bookkeeping/Payroll Service</v>
      </c>
      <c r="B13" s="14">
        <f>'P&amp;L Summary'!$C16/12</f>
        <v>0</v>
      </c>
      <c r="C13" s="14">
        <f>'P&amp;L Summary'!$C16/12</f>
        <v>0</v>
      </c>
      <c r="D13" s="14">
        <f>'P&amp;L Summary'!$C16/12</f>
        <v>0</v>
      </c>
      <c r="E13" s="14">
        <f>'P&amp;L Summary'!$C16/12</f>
        <v>0</v>
      </c>
      <c r="F13" s="14">
        <f>'P&amp;L Summary'!$C16/12</f>
        <v>0</v>
      </c>
      <c r="G13" s="14">
        <f>'P&amp;L Summary'!$C16/12</f>
        <v>0</v>
      </c>
      <c r="H13" s="14">
        <f>'P&amp;L Summary'!$C16/12</f>
        <v>0</v>
      </c>
      <c r="I13" s="14">
        <f>'P&amp;L Summary'!$C16/12</f>
        <v>0</v>
      </c>
      <c r="J13" s="14">
        <f>'P&amp;L Summary'!$C16/12</f>
        <v>0</v>
      </c>
      <c r="K13" s="14">
        <f>'P&amp;L Summary'!$C16/12</f>
        <v>0</v>
      </c>
      <c r="L13" s="14">
        <f>'P&amp;L Summary'!$C16/12</f>
        <v>0</v>
      </c>
      <c r="M13" s="14">
        <f>'P&amp;L Summary'!$C16/12</f>
        <v>0</v>
      </c>
      <c r="N13" s="14">
        <f t="shared" si="2"/>
        <v>0</v>
      </c>
      <c r="O13" s="24" t="str">
        <f t="shared" si="3"/>
        <v>-</v>
      </c>
      <c r="P13" s="5"/>
      <c r="Q13" s="5"/>
      <c r="R13" s="5"/>
      <c r="S13" s="5"/>
      <c r="T13" s="5"/>
    </row>
    <row r="14" spans="1:20" ht="13.7" customHeight="1">
      <c r="A14" s="11" t="str">
        <f>'P&amp;L Summary'!A17</f>
        <v>Insurance ( Liability, Health, Equipment)</v>
      </c>
      <c r="B14" s="14">
        <f>'P&amp;L Summary'!$C17/12</f>
        <v>100</v>
      </c>
      <c r="C14" s="14">
        <f>'P&amp;L Summary'!$C17/12</f>
        <v>100</v>
      </c>
      <c r="D14" s="14">
        <f>'P&amp;L Summary'!$C17/12</f>
        <v>100</v>
      </c>
      <c r="E14" s="14">
        <f>'P&amp;L Summary'!$C17/12</f>
        <v>100</v>
      </c>
      <c r="F14" s="14">
        <f>'P&amp;L Summary'!$C17/12</f>
        <v>100</v>
      </c>
      <c r="G14" s="14">
        <f>'P&amp;L Summary'!$C17/12</f>
        <v>100</v>
      </c>
      <c r="H14" s="14">
        <f>'P&amp;L Summary'!$C17/12</f>
        <v>100</v>
      </c>
      <c r="I14" s="14">
        <f>'P&amp;L Summary'!$C17/12</f>
        <v>100</v>
      </c>
      <c r="J14" s="14">
        <f>'P&amp;L Summary'!$C17/12</f>
        <v>100</v>
      </c>
      <c r="K14" s="14">
        <f>'P&amp;L Summary'!$C17/12</f>
        <v>100</v>
      </c>
      <c r="L14" s="14">
        <f>'P&amp;L Summary'!$C17/12</f>
        <v>100</v>
      </c>
      <c r="M14" s="14">
        <f>'P&amp;L Summary'!$C17/12</f>
        <v>100</v>
      </c>
      <c r="N14" s="14">
        <f t="shared" si="2"/>
        <v>1200</v>
      </c>
      <c r="O14" s="85">
        <f t="shared" si="3"/>
        <v>2.6666666666666668E-2</v>
      </c>
      <c r="P14" s="5"/>
      <c r="Q14" s="5"/>
      <c r="R14" s="5"/>
      <c r="S14" s="5"/>
      <c r="T14" s="5"/>
    </row>
    <row r="15" spans="1:20" ht="13.7" customHeight="1">
      <c r="A15" s="11" t="str">
        <f>'P&amp;L Summary'!A18</f>
        <v>Rent</v>
      </c>
      <c r="B15" s="14">
        <f>'P&amp;L Summary'!$C18/12</f>
        <v>0</v>
      </c>
      <c r="C15" s="14">
        <f>'P&amp;L Summary'!$C18/12</f>
        <v>0</v>
      </c>
      <c r="D15" s="14">
        <f>'P&amp;L Summary'!$C18/12</f>
        <v>0</v>
      </c>
      <c r="E15" s="14">
        <f>'P&amp;L Summary'!$C18/12</f>
        <v>0</v>
      </c>
      <c r="F15" s="14">
        <f>'P&amp;L Summary'!$C18/12</f>
        <v>0</v>
      </c>
      <c r="G15" s="14">
        <f>'P&amp;L Summary'!$C18/12</f>
        <v>0</v>
      </c>
      <c r="H15" s="14">
        <f>'P&amp;L Summary'!$C18/12</f>
        <v>0</v>
      </c>
      <c r="I15" s="14">
        <f>'P&amp;L Summary'!$C18/12</f>
        <v>0</v>
      </c>
      <c r="J15" s="14">
        <f>'P&amp;L Summary'!$C18/12</f>
        <v>0</v>
      </c>
      <c r="K15" s="14">
        <f>'P&amp;L Summary'!$C18/12</f>
        <v>0</v>
      </c>
      <c r="L15" s="14">
        <f>'P&amp;L Summary'!$C18/12</f>
        <v>0</v>
      </c>
      <c r="M15" s="14">
        <f>'P&amp;L Summary'!$C18/12</f>
        <v>0</v>
      </c>
      <c r="N15" s="14">
        <f t="shared" si="2"/>
        <v>0</v>
      </c>
      <c r="O15" s="24" t="str">
        <f t="shared" si="3"/>
        <v>-</v>
      </c>
      <c r="P15" s="5"/>
      <c r="Q15" s="5"/>
      <c r="R15" s="5"/>
      <c r="S15" s="5"/>
      <c r="T15" s="5"/>
    </row>
    <row r="16" spans="1:20" ht="13.7" customHeight="1">
      <c r="A16" s="11" t="str">
        <f>'P&amp;L Summary'!A19</f>
        <v>Meals &amp; Entertainment</v>
      </c>
      <c r="B16" s="14">
        <f>'P&amp;L Summary'!$C19/12</f>
        <v>0</v>
      </c>
      <c r="C16" s="14">
        <f>'P&amp;L Summary'!$C19/12</f>
        <v>0</v>
      </c>
      <c r="D16" s="14">
        <f>'P&amp;L Summary'!$C19/12</f>
        <v>0</v>
      </c>
      <c r="E16" s="14">
        <f>'P&amp;L Summary'!$C19/12</f>
        <v>0</v>
      </c>
      <c r="F16" s="14">
        <f>'P&amp;L Summary'!$C19/12</f>
        <v>0</v>
      </c>
      <c r="G16" s="14">
        <f>'P&amp;L Summary'!$C19/12</f>
        <v>0</v>
      </c>
      <c r="H16" s="14">
        <f>'P&amp;L Summary'!$C19/12</f>
        <v>0</v>
      </c>
      <c r="I16" s="14">
        <f>'P&amp;L Summary'!$C19/12</f>
        <v>0</v>
      </c>
      <c r="J16" s="14">
        <f>'P&amp;L Summary'!$C19/12</f>
        <v>0</v>
      </c>
      <c r="K16" s="14">
        <f>'P&amp;L Summary'!$C19/12</f>
        <v>0</v>
      </c>
      <c r="L16" s="14">
        <f>'P&amp;L Summary'!$C19/12</f>
        <v>0</v>
      </c>
      <c r="M16" s="14">
        <f>'P&amp;L Summary'!$C19/12</f>
        <v>0</v>
      </c>
      <c r="N16" s="14">
        <f t="shared" si="2"/>
        <v>0</v>
      </c>
      <c r="O16" s="24" t="str">
        <f t="shared" si="3"/>
        <v>-</v>
      </c>
      <c r="P16" s="5"/>
      <c r="Q16" s="5"/>
      <c r="R16" s="5"/>
      <c r="S16" s="5"/>
      <c r="T16" s="5"/>
    </row>
    <row r="17" spans="1:20" ht="13.7" customHeight="1">
      <c r="A17" s="11" t="str">
        <f>'P&amp;L Summary'!A20</f>
        <v>Office Expense</v>
      </c>
      <c r="B17" s="14">
        <f>'P&amp;L Summary'!$C20/12</f>
        <v>100</v>
      </c>
      <c r="C17" s="14">
        <f>'P&amp;L Summary'!$C20/12</f>
        <v>100</v>
      </c>
      <c r="D17" s="14">
        <f>'P&amp;L Summary'!$C20/12</f>
        <v>100</v>
      </c>
      <c r="E17" s="14">
        <f>'P&amp;L Summary'!$C20/12</f>
        <v>100</v>
      </c>
      <c r="F17" s="14">
        <f>'P&amp;L Summary'!$C20/12</f>
        <v>100</v>
      </c>
      <c r="G17" s="14">
        <f>'P&amp;L Summary'!$C20/12</f>
        <v>100</v>
      </c>
      <c r="H17" s="14">
        <f>'P&amp;L Summary'!$C20/12</f>
        <v>100</v>
      </c>
      <c r="I17" s="14">
        <f>'P&amp;L Summary'!$C20/12</f>
        <v>100</v>
      </c>
      <c r="J17" s="14">
        <f>'P&amp;L Summary'!$C20/12</f>
        <v>100</v>
      </c>
      <c r="K17" s="14">
        <f>'P&amp;L Summary'!$C20/12</f>
        <v>100</v>
      </c>
      <c r="L17" s="14">
        <f>'P&amp;L Summary'!$C20/12</f>
        <v>100</v>
      </c>
      <c r="M17" s="14">
        <f>'P&amp;L Summary'!$C20/12</f>
        <v>100</v>
      </c>
      <c r="N17" s="14">
        <f t="shared" si="2"/>
        <v>1200</v>
      </c>
      <c r="O17" s="85">
        <f t="shared" si="3"/>
        <v>2.6666666666666668E-2</v>
      </c>
      <c r="P17" s="5"/>
      <c r="Q17" s="5"/>
      <c r="R17" s="5"/>
      <c r="S17" s="5"/>
      <c r="T17" s="5"/>
    </row>
    <row r="18" spans="1:20" ht="13.7" customHeight="1">
      <c r="A18" s="11" t="str">
        <f>'P&amp;L Summary'!A21</f>
        <v>Postage &amp; Shipping</v>
      </c>
      <c r="B18" s="14">
        <f>'P&amp;L Summary'!$C21/12</f>
        <v>0</v>
      </c>
      <c r="C18" s="14">
        <f>'P&amp;L Summary'!$C21/12</f>
        <v>0</v>
      </c>
      <c r="D18" s="14">
        <f>'P&amp;L Summary'!$C21/12</f>
        <v>0</v>
      </c>
      <c r="E18" s="14">
        <f>'P&amp;L Summary'!$C21/12</f>
        <v>0</v>
      </c>
      <c r="F18" s="14">
        <f>'P&amp;L Summary'!$C21/12</f>
        <v>0</v>
      </c>
      <c r="G18" s="14">
        <f>'P&amp;L Summary'!$C21/12</f>
        <v>0</v>
      </c>
      <c r="H18" s="14">
        <f>'P&amp;L Summary'!$C21/12</f>
        <v>0</v>
      </c>
      <c r="I18" s="14">
        <f>'P&amp;L Summary'!$C21/12</f>
        <v>0</v>
      </c>
      <c r="J18" s="14">
        <f>'P&amp;L Summary'!$C21/12</f>
        <v>0</v>
      </c>
      <c r="K18" s="14">
        <f>'P&amp;L Summary'!$C21/12</f>
        <v>0</v>
      </c>
      <c r="L18" s="14">
        <f>'P&amp;L Summary'!$C21/12</f>
        <v>0</v>
      </c>
      <c r="M18" s="14">
        <f>'P&amp;L Summary'!$C21/12</f>
        <v>0</v>
      </c>
      <c r="N18" s="14">
        <f t="shared" si="2"/>
        <v>0</v>
      </c>
      <c r="O18" s="24" t="str">
        <f t="shared" si="3"/>
        <v>-</v>
      </c>
      <c r="P18" s="5"/>
      <c r="Q18" s="5"/>
      <c r="R18" s="5"/>
      <c r="S18" s="5"/>
      <c r="T18" s="5"/>
    </row>
    <row r="19" spans="1:20" ht="13.7" customHeight="1">
      <c r="A19" s="11" t="str">
        <f>'P&amp;L Summary'!A22</f>
        <v>Payroll &amp; Payroll Taxes (Incl. owners)</v>
      </c>
      <c r="B19" s="14">
        <f>'P&amp;L Summary'!$C22/12</f>
        <v>0</v>
      </c>
      <c r="C19" s="14">
        <f>'P&amp;L Summary'!$C22/12</f>
        <v>0</v>
      </c>
      <c r="D19" s="14">
        <f>'P&amp;L Summary'!$C22/12</f>
        <v>0</v>
      </c>
      <c r="E19" s="14">
        <f>'P&amp;L Summary'!$C22/12</f>
        <v>0</v>
      </c>
      <c r="F19" s="14">
        <f>'P&amp;L Summary'!$C22/12</f>
        <v>0</v>
      </c>
      <c r="G19" s="14">
        <f>'P&amp;L Summary'!$C22/12</f>
        <v>0</v>
      </c>
      <c r="H19" s="14">
        <f>'P&amp;L Summary'!$C22/12</f>
        <v>0</v>
      </c>
      <c r="I19" s="14">
        <f>'P&amp;L Summary'!$C22/12</f>
        <v>0</v>
      </c>
      <c r="J19" s="14">
        <f>'P&amp;L Summary'!$C22/12</f>
        <v>0</v>
      </c>
      <c r="K19" s="14">
        <f>'P&amp;L Summary'!$C22/12</f>
        <v>0</v>
      </c>
      <c r="L19" s="14">
        <f>'P&amp;L Summary'!$C22/12</f>
        <v>0</v>
      </c>
      <c r="M19" s="14">
        <f>'P&amp;L Summary'!$C22/12</f>
        <v>0</v>
      </c>
      <c r="N19" s="14">
        <f t="shared" si="2"/>
        <v>0</v>
      </c>
      <c r="O19" s="24" t="str">
        <f t="shared" si="3"/>
        <v>-</v>
      </c>
      <c r="P19" s="5"/>
      <c r="Q19" s="5"/>
      <c r="R19" s="5"/>
      <c r="S19" s="5"/>
      <c r="T19" s="5"/>
    </row>
    <row r="20" spans="1:20" ht="13.7" customHeight="1">
      <c r="A20" s="11" t="str">
        <f>'P&amp;L Summary'!A23</f>
        <v>Web Developer</v>
      </c>
      <c r="B20" s="14">
        <f>'P&amp;L Summary'!$C23/12</f>
        <v>166.66666666666666</v>
      </c>
      <c r="C20" s="14">
        <f>'P&amp;L Summary'!$C23/12</f>
        <v>166.66666666666666</v>
      </c>
      <c r="D20" s="14">
        <f>'P&amp;L Summary'!$C23/12</f>
        <v>166.66666666666666</v>
      </c>
      <c r="E20" s="14">
        <f>'P&amp;L Summary'!$C23/12</f>
        <v>166.66666666666666</v>
      </c>
      <c r="F20" s="14">
        <f>'P&amp;L Summary'!$C23/12</f>
        <v>166.66666666666666</v>
      </c>
      <c r="G20" s="14">
        <f>'P&amp;L Summary'!$C23/12</f>
        <v>166.66666666666666</v>
      </c>
      <c r="H20" s="14">
        <f>'P&amp;L Summary'!$C23/12</f>
        <v>166.66666666666666</v>
      </c>
      <c r="I20" s="14">
        <f>'P&amp;L Summary'!$C23/12</f>
        <v>166.66666666666666</v>
      </c>
      <c r="J20" s="14">
        <f>'P&amp;L Summary'!$C23/12</f>
        <v>166.66666666666666</v>
      </c>
      <c r="K20" s="14">
        <f>'P&amp;L Summary'!$C23/12</f>
        <v>166.66666666666666</v>
      </c>
      <c r="L20" s="14">
        <f>'P&amp;L Summary'!$C23/12</f>
        <v>166.66666666666666</v>
      </c>
      <c r="M20" s="14">
        <f>'P&amp;L Summary'!$C23/12</f>
        <v>166.66666666666666</v>
      </c>
      <c r="N20" s="14">
        <f t="shared" si="2"/>
        <v>2000.0000000000002</v>
      </c>
      <c r="O20" s="14">
        <f t="shared" si="3"/>
        <v>4.4444444444444446E-2</v>
      </c>
      <c r="P20" s="5"/>
      <c r="Q20" s="5"/>
      <c r="R20" s="5"/>
      <c r="S20" s="5"/>
      <c r="T20" s="5"/>
    </row>
    <row r="21" spans="1:20" ht="12.75" customHeight="1">
      <c r="A21" s="11" t="str">
        <f>'P&amp;L Summary'!A24</f>
        <v>Repairs/Maintenance</v>
      </c>
      <c r="B21" s="14">
        <f>'P&amp;L Summary'!$C24/12</f>
        <v>0</v>
      </c>
      <c r="C21" s="14">
        <f>'P&amp;L Summary'!$C24/12</f>
        <v>0</v>
      </c>
      <c r="D21" s="14">
        <f>'P&amp;L Summary'!$C24/12</f>
        <v>0</v>
      </c>
      <c r="E21" s="14">
        <f>'P&amp;L Summary'!$C24/12</f>
        <v>0</v>
      </c>
      <c r="F21" s="14">
        <f>'P&amp;L Summary'!$C24/12</f>
        <v>0</v>
      </c>
      <c r="G21" s="14">
        <f>'P&amp;L Summary'!$C24/12</f>
        <v>0</v>
      </c>
      <c r="H21" s="14">
        <f>'P&amp;L Summary'!$C24/12</f>
        <v>0</v>
      </c>
      <c r="I21" s="14">
        <f>'P&amp;L Summary'!$C24/12</f>
        <v>0</v>
      </c>
      <c r="J21" s="14">
        <f>'P&amp;L Summary'!$C24/12</f>
        <v>0</v>
      </c>
      <c r="K21" s="14">
        <f>'P&amp;L Summary'!$C24/12</f>
        <v>0</v>
      </c>
      <c r="L21" s="14">
        <f>'P&amp;L Summary'!$C24/12</f>
        <v>0</v>
      </c>
      <c r="M21" s="14">
        <f>'P&amp;L Summary'!$C24/12</f>
        <v>0</v>
      </c>
      <c r="N21" s="14">
        <f t="shared" si="2"/>
        <v>0</v>
      </c>
      <c r="O21" s="24" t="str">
        <f t="shared" si="3"/>
        <v>-</v>
      </c>
      <c r="P21" s="5"/>
      <c r="Q21" s="5"/>
      <c r="R21" s="5"/>
      <c r="S21" s="5"/>
      <c r="T21" s="5"/>
    </row>
    <row r="22" spans="1:20" ht="13.7" customHeight="1">
      <c r="A22" s="11" t="str">
        <f>'P&amp;L Summary'!A25</f>
        <v>Equipment</v>
      </c>
      <c r="B22" s="14">
        <f>'P&amp;L Summary'!$C25/12</f>
        <v>225</v>
      </c>
      <c r="C22" s="14">
        <f>'P&amp;L Summary'!$C25/12</f>
        <v>225</v>
      </c>
      <c r="D22" s="14">
        <f>'P&amp;L Summary'!$C25/12</f>
        <v>225</v>
      </c>
      <c r="E22" s="14">
        <f>'P&amp;L Summary'!$C25/12</f>
        <v>225</v>
      </c>
      <c r="F22" s="14">
        <f>'P&amp;L Summary'!$C25/12</f>
        <v>225</v>
      </c>
      <c r="G22" s="14">
        <f>'P&amp;L Summary'!$C25/12</f>
        <v>225</v>
      </c>
      <c r="H22" s="14">
        <f>'P&amp;L Summary'!$C25/12</f>
        <v>225</v>
      </c>
      <c r="I22" s="14">
        <f>'P&amp;L Summary'!$C25/12</f>
        <v>225</v>
      </c>
      <c r="J22" s="14">
        <f>'P&amp;L Summary'!$C25/12</f>
        <v>225</v>
      </c>
      <c r="K22" s="14">
        <f>'P&amp;L Summary'!$C25/12</f>
        <v>225</v>
      </c>
      <c r="L22" s="14">
        <f>'P&amp;L Summary'!$C25/12</f>
        <v>225</v>
      </c>
      <c r="M22" s="14">
        <f>'P&amp;L Summary'!$C25/12</f>
        <v>225</v>
      </c>
      <c r="N22" s="14">
        <f t="shared" si="2"/>
        <v>2700</v>
      </c>
      <c r="O22" s="85">
        <f t="shared" si="3"/>
        <v>0.06</v>
      </c>
      <c r="P22" s="5"/>
      <c r="Q22" s="5"/>
      <c r="R22" s="5"/>
      <c r="S22" s="5"/>
      <c r="T22" s="5"/>
    </row>
    <row r="23" spans="1:20" ht="13.7" customHeight="1">
      <c r="A23" s="11" t="str">
        <f>'P&amp;L Summary'!A26</f>
        <v>Dues &amp; Subscriptions</v>
      </c>
      <c r="B23" s="14">
        <f>'P&amp;L Summary'!$C26/12</f>
        <v>0</v>
      </c>
      <c r="C23" s="14">
        <f>'P&amp;L Summary'!$C26/12</f>
        <v>0</v>
      </c>
      <c r="D23" s="14">
        <f>'P&amp;L Summary'!$C26/12</f>
        <v>0</v>
      </c>
      <c r="E23" s="14">
        <f>'P&amp;L Summary'!$C26/12</f>
        <v>0</v>
      </c>
      <c r="F23" s="14">
        <f>'P&amp;L Summary'!$C26/12</f>
        <v>0</v>
      </c>
      <c r="G23" s="14">
        <f>'P&amp;L Summary'!$C26/12</f>
        <v>0</v>
      </c>
      <c r="H23" s="14">
        <f>'P&amp;L Summary'!$C26/12</f>
        <v>0</v>
      </c>
      <c r="I23" s="14">
        <f>'P&amp;L Summary'!$C26/12</f>
        <v>0</v>
      </c>
      <c r="J23" s="14">
        <f>'P&amp;L Summary'!$C26/12</f>
        <v>0</v>
      </c>
      <c r="K23" s="14">
        <f>'P&amp;L Summary'!$C26/12</f>
        <v>0</v>
      </c>
      <c r="L23" s="14">
        <f>'P&amp;L Summary'!$C26/12</f>
        <v>0</v>
      </c>
      <c r="M23" s="14">
        <f>'P&amp;L Summary'!$C26/12</f>
        <v>0</v>
      </c>
      <c r="N23" s="14">
        <f t="shared" si="2"/>
        <v>0</v>
      </c>
      <c r="O23" s="24" t="str">
        <f t="shared" si="3"/>
        <v>-</v>
      </c>
      <c r="P23" s="5"/>
      <c r="Q23" s="5"/>
      <c r="R23" s="5"/>
      <c r="S23" s="5"/>
      <c r="T23" s="5"/>
    </row>
    <row r="24" spans="1:20" ht="13.7" customHeight="1">
      <c r="A24" s="11" t="str">
        <f>'P&amp;L Summary'!A27</f>
        <v xml:space="preserve">Programming license </v>
      </c>
      <c r="B24" s="14">
        <f>'P&amp;L Summary'!$C27/12</f>
        <v>66.666666666666671</v>
      </c>
      <c r="C24" s="14">
        <f>'P&amp;L Summary'!$C27/12</f>
        <v>66.666666666666671</v>
      </c>
      <c r="D24" s="14">
        <f>'P&amp;L Summary'!$C27/12</f>
        <v>66.666666666666671</v>
      </c>
      <c r="E24" s="14">
        <f>'P&amp;L Summary'!$C27/12</f>
        <v>66.666666666666671</v>
      </c>
      <c r="F24" s="14">
        <f>'P&amp;L Summary'!$C27/12</f>
        <v>66.666666666666671</v>
      </c>
      <c r="G24" s="14">
        <f>'P&amp;L Summary'!$C27/12</f>
        <v>66.666666666666671</v>
      </c>
      <c r="H24" s="14">
        <f>'P&amp;L Summary'!$C27/12</f>
        <v>66.666666666666671</v>
      </c>
      <c r="I24" s="14">
        <f>'P&amp;L Summary'!$C27/12</f>
        <v>66.666666666666671</v>
      </c>
      <c r="J24" s="14">
        <f>'P&amp;L Summary'!$C27/12</f>
        <v>66.666666666666671</v>
      </c>
      <c r="K24" s="14">
        <f>'P&amp;L Summary'!$C27/12</f>
        <v>66.666666666666671</v>
      </c>
      <c r="L24" s="14">
        <f>'P&amp;L Summary'!$C27/12</f>
        <v>66.666666666666671</v>
      </c>
      <c r="M24" s="14">
        <f>'P&amp;L Summary'!$C27/12</f>
        <v>66.666666666666671</v>
      </c>
      <c r="N24" s="14">
        <f t="shared" si="2"/>
        <v>799.99999999999989</v>
      </c>
      <c r="O24" s="85">
        <f t="shared" si="3"/>
        <v>1.7777777777777774E-2</v>
      </c>
      <c r="P24" s="5"/>
      <c r="Q24" s="5"/>
      <c r="R24" s="5"/>
      <c r="S24" s="5"/>
      <c r="T24" s="5"/>
    </row>
    <row r="25" spans="1:20" ht="13.7" customHeight="1">
      <c r="A25" s="11" t="str">
        <f>'P&amp;L Summary'!A28</f>
        <v>Telephone and Internet</v>
      </c>
      <c r="B25" s="14">
        <f>'P&amp;L Summary'!$C28/12</f>
        <v>100</v>
      </c>
      <c r="C25" s="14">
        <f>'P&amp;L Summary'!$C28/12</f>
        <v>100</v>
      </c>
      <c r="D25" s="14">
        <f>'P&amp;L Summary'!$C28/12</f>
        <v>100</v>
      </c>
      <c r="E25" s="14">
        <f>'P&amp;L Summary'!$C28/12</f>
        <v>100</v>
      </c>
      <c r="F25" s="14">
        <f>'P&amp;L Summary'!$C28/12</f>
        <v>100</v>
      </c>
      <c r="G25" s="14">
        <f>'P&amp;L Summary'!$C28/12</f>
        <v>100</v>
      </c>
      <c r="H25" s="14">
        <f>'P&amp;L Summary'!$C28/12</f>
        <v>100</v>
      </c>
      <c r="I25" s="14">
        <f>'P&amp;L Summary'!$C28/12</f>
        <v>100</v>
      </c>
      <c r="J25" s="14">
        <f>'P&amp;L Summary'!$C28/12</f>
        <v>100</v>
      </c>
      <c r="K25" s="14">
        <f>'P&amp;L Summary'!$C28/12</f>
        <v>100</v>
      </c>
      <c r="L25" s="14">
        <f>'P&amp;L Summary'!$C28/12</f>
        <v>100</v>
      </c>
      <c r="M25" s="14">
        <f>'P&amp;L Summary'!$C28/12</f>
        <v>100</v>
      </c>
      <c r="N25" s="14">
        <f t="shared" si="2"/>
        <v>1200</v>
      </c>
      <c r="O25" s="85">
        <f t="shared" si="3"/>
        <v>2.6666666666666668E-2</v>
      </c>
      <c r="P25" s="5"/>
      <c r="Q25" s="5"/>
      <c r="R25" s="5"/>
      <c r="S25" s="5"/>
      <c r="T25" s="5"/>
    </row>
    <row r="26" spans="1:20" ht="13.7" customHeight="1">
      <c r="A26" s="11" t="str">
        <f>'P&amp;L Summary'!A29</f>
        <v>Property Taxes &amp; Common Charges</v>
      </c>
      <c r="B26" s="14">
        <f>'P&amp;L Summary'!$C29/12</f>
        <v>0</v>
      </c>
      <c r="C26" s="14">
        <f>'P&amp;L Summary'!$C29/12</f>
        <v>0</v>
      </c>
      <c r="D26" s="14">
        <f>'P&amp;L Summary'!$C29/12</f>
        <v>0</v>
      </c>
      <c r="E26" s="14">
        <f>'P&amp;L Summary'!$C29/12</f>
        <v>0</v>
      </c>
      <c r="F26" s="14">
        <f>'P&amp;L Summary'!$C29/12</f>
        <v>0</v>
      </c>
      <c r="G26" s="14">
        <f>'P&amp;L Summary'!$C29/12</f>
        <v>0</v>
      </c>
      <c r="H26" s="14">
        <f>'P&amp;L Summary'!$C29/12</f>
        <v>0</v>
      </c>
      <c r="I26" s="14">
        <f>'P&amp;L Summary'!$C29/12</f>
        <v>0</v>
      </c>
      <c r="J26" s="14">
        <f>'P&amp;L Summary'!$C29/12</f>
        <v>0</v>
      </c>
      <c r="K26" s="14">
        <f>'P&amp;L Summary'!$C29/12</f>
        <v>0</v>
      </c>
      <c r="L26" s="14">
        <f>'P&amp;L Summary'!$C29/12</f>
        <v>0</v>
      </c>
      <c r="M26" s="14">
        <f>'P&amp;L Summary'!$C29/12</f>
        <v>0</v>
      </c>
      <c r="N26" s="14">
        <f t="shared" si="2"/>
        <v>0</v>
      </c>
      <c r="O26" s="24" t="str">
        <f t="shared" si="3"/>
        <v>-</v>
      </c>
      <c r="P26" s="5"/>
      <c r="Q26" s="5"/>
      <c r="R26" s="5"/>
      <c r="S26" s="5"/>
      <c r="T26" s="5"/>
    </row>
    <row r="27" spans="1:20" ht="13.7" customHeight="1">
      <c r="A27" s="11" t="str">
        <f>'P&amp;L Summary'!A30</f>
        <v>Car &amp; Truck Expense</v>
      </c>
      <c r="B27" s="14">
        <f>'P&amp;L Summary'!$C30/12</f>
        <v>0</v>
      </c>
      <c r="C27" s="14">
        <f>'P&amp;L Summary'!$C30/12</f>
        <v>0</v>
      </c>
      <c r="D27" s="14">
        <f>'P&amp;L Summary'!$C30/12</f>
        <v>0</v>
      </c>
      <c r="E27" s="14">
        <f>'P&amp;L Summary'!$C30/12</f>
        <v>0</v>
      </c>
      <c r="F27" s="14">
        <f>'P&amp;L Summary'!$C30/12</f>
        <v>0</v>
      </c>
      <c r="G27" s="14">
        <f>'P&amp;L Summary'!$C30/12</f>
        <v>0</v>
      </c>
      <c r="H27" s="14">
        <f>'P&amp;L Summary'!$C30/12</f>
        <v>0</v>
      </c>
      <c r="I27" s="14">
        <f>'P&amp;L Summary'!$C30/12</f>
        <v>0</v>
      </c>
      <c r="J27" s="14">
        <f>'P&amp;L Summary'!$C30/12</f>
        <v>0</v>
      </c>
      <c r="K27" s="14">
        <f>'P&amp;L Summary'!$C30/12</f>
        <v>0</v>
      </c>
      <c r="L27" s="14">
        <f>'P&amp;L Summary'!$C30/12</f>
        <v>0</v>
      </c>
      <c r="M27" s="14">
        <f>'P&amp;L Summary'!$C30/12</f>
        <v>0</v>
      </c>
      <c r="N27" s="14">
        <f t="shared" si="2"/>
        <v>0</v>
      </c>
      <c r="O27" s="24" t="str">
        <f t="shared" si="3"/>
        <v>-</v>
      </c>
      <c r="P27" s="5"/>
      <c r="Q27" s="5"/>
      <c r="R27" s="5"/>
      <c r="S27" s="5"/>
      <c r="T27" s="5"/>
    </row>
    <row r="28" spans="1:20" ht="13.7" customHeight="1">
      <c r="A28" s="11" t="str">
        <f>'P&amp;L Summary'!A31</f>
        <v>Travel</v>
      </c>
      <c r="B28" s="14">
        <f>'P&amp;L Summary'!$C31/12</f>
        <v>227.08333333333334</v>
      </c>
      <c r="C28" s="14">
        <f>'P&amp;L Summary'!$C31/12</f>
        <v>227.08333333333334</v>
      </c>
      <c r="D28" s="14">
        <f>'P&amp;L Summary'!$C31/12</f>
        <v>227.08333333333334</v>
      </c>
      <c r="E28" s="14">
        <f>'P&amp;L Summary'!$C31/12</f>
        <v>227.08333333333334</v>
      </c>
      <c r="F28" s="14">
        <f>'P&amp;L Summary'!$C31/12</f>
        <v>227.08333333333334</v>
      </c>
      <c r="G28" s="14">
        <f>'P&amp;L Summary'!$C31/12</f>
        <v>227.08333333333334</v>
      </c>
      <c r="H28" s="14">
        <f>'P&amp;L Summary'!$C31/12</f>
        <v>227.08333333333334</v>
      </c>
      <c r="I28" s="14">
        <f>'P&amp;L Summary'!$C31/12</f>
        <v>227.08333333333334</v>
      </c>
      <c r="J28" s="14">
        <f>'P&amp;L Summary'!$C31/12</f>
        <v>227.08333333333334</v>
      </c>
      <c r="K28" s="14">
        <f>'P&amp;L Summary'!$C31/12</f>
        <v>227.08333333333334</v>
      </c>
      <c r="L28" s="14">
        <f>'P&amp;L Summary'!$C31/12</f>
        <v>227.08333333333334</v>
      </c>
      <c r="M28" s="14">
        <f>'P&amp;L Summary'!$C31/12</f>
        <v>227.08333333333334</v>
      </c>
      <c r="N28" s="14">
        <f t="shared" si="2"/>
        <v>2725</v>
      </c>
      <c r="O28" s="85">
        <f t="shared" si="3"/>
        <v>6.0555555555555557E-2</v>
      </c>
      <c r="P28" s="5"/>
      <c r="Q28" s="5"/>
      <c r="R28" s="5"/>
      <c r="S28" s="5"/>
      <c r="T28" s="5"/>
    </row>
    <row r="29" spans="1:20" ht="13.7" customHeight="1">
      <c r="A29" s="11" t="str">
        <f>'P&amp;L Summary'!A32</f>
        <v>Utilities (Heat &amp; Electric)</v>
      </c>
      <c r="B29" s="14">
        <f>'P&amp;L Summary'!$C32/12</f>
        <v>0</v>
      </c>
      <c r="C29" s="14">
        <f>'P&amp;L Summary'!$C32/12</f>
        <v>0</v>
      </c>
      <c r="D29" s="14">
        <f>'P&amp;L Summary'!$C32/12</f>
        <v>0</v>
      </c>
      <c r="E29" s="14">
        <f>'P&amp;L Summary'!$C32/12</f>
        <v>0</v>
      </c>
      <c r="F29" s="14">
        <f>'P&amp;L Summary'!$C32/12</f>
        <v>0</v>
      </c>
      <c r="G29" s="14">
        <f>'P&amp;L Summary'!$C32/12</f>
        <v>0</v>
      </c>
      <c r="H29" s="14">
        <f>'P&amp;L Summary'!$C32/12</f>
        <v>0</v>
      </c>
      <c r="I29" s="14">
        <f>'P&amp;L Summary'!$C32/12</f>
        <v>0</v>
      </c>
      <c r="J29" s="14">
        <f>'P&amp;L Summary'!$C32/12</f>
        <v>0</v>
      </c>
      <c r="K29" s="14">
        <f>'P&amp;L Summary'!$C32/12</f>
        <v>0</v>
      </c>
      <c r="L29" s="14">
        <f>'P&amp;L Summary'!$C32/12</f>
        <v>0</v>
      </c>
      <c r="M29" s="14">
        <f>'P&amp;L Summary'!$C32/12</f>
        <v>0</v>
      </c>
      <c r="N29" s="14">
        <f t="shared" si="2"/>
        <v>0</v>
      </c>
      <c r="O29" s="24" t="str">
        <f t="shared" si="3"/>
        <v>-</v>
      </c>
      <c r="P29" s="5"/>
      <c r="Q29" s="5"/>
      <c r="R29" s="5"/>
      <c r="S29" s="5"/>
      <c r="T29" s="5"/>
    </row>
    <row r="30" spans="1:20" ht="13.7" customHeight="1">
      <c r="A30" s="11" t="str">
        <f>'P&amp;L Summary'!A33</f>
        <v>Sanitation</v>
      </c>
      <c r="B30" s="14">
        <f>'P&amp;L Summary'!$C33/12</f>
        <v>0</v>
      </c>
      <c r="C30" s="14">
        <f>'P&amp;L Summary'!$C33/12</f>
        <v>0</v>
      </c>
      <c r="D30" s="14">
        <f>'P&amp;L Summary'!$C33/12</f>
        <v>0</v>
      </c>
      <c r="E30" s="14">
        <f>'P&amp;L Summary'!$C33/12</f>
        <v>0</v>
      </c>
      <c r="F30" s="14">
        <f>'P&amp;L Summary'!$C33/12</f>
        <v>0</v>
      </c>
      <c r="G30" s="14">
        <f>'P&amp;L Summary'!$C33/12</f>
        <v>0</v>
      </c>
      <c r="H30" s="14">
        <f>'P&amp;L Summary'!$C33/12</f>
        <v>0</v>
      </c>
      <c r="I30" s="14">
        <f>'P&amp;L Summary'!$C33/12</f>
        <v>0</v>
      </c>
      <c r="J30" s="14">
        <f>'P&amp;L Summary'!$C33/12</f>
        <v>0</v>
      </c>
      <c r="K30" s="14">
        <f>'P&amp;L Summary'!$C33/12</f>
        <v>0</v>
      </c>
      <c r="L30" s="14">
        <f>'P&amp;L Summary'!$C33/12</f>
        <v>0</v>
      </c>
      <c r="M30" s="14">
        <f>'P&amp;L Summary'!$C33/12</f>
        <v>0</v>
      </c>
      <c r="N30" s="14">
        <f t="shared" si="2"/>
        <v>0</v>
      </c>
      <c r="O30" s="24" t="str">
        <f t="shared" si="3"/>
        <v>-</v>
      </c>
      <c r="P30" s="5"/>
      <c r="Q30" s="5"/>
      <c r="R30" s="5"/>
      <c r="S30" s="5"/>
      <c r="T30" s="5"/>
    </row>
    <row r="31" spans="1:20" ht="13.7" customHeight="1">
      <c r="A31" s="11" t="str">
        <f>'P&amp;L Summary'!A34</f>
        <v>Depreciation/Amortization</v>
      </c>
      <c r="B31" s="14">
        <f>'P&amp;L Summary'!$C34/12</f>
        <v>0</v>
      </c>
      <c r="C31" s="14">
        <f>'P&amp;L Summary'!$C34/12</f>
        <v>0</v>
      </c>
      <c r="D31" s="14">
        <f>'P&amp;L Summary'!$C34/12</f>
        <v>0</v>
      </c>
      <c r="E31" s="14">
        <f>'P&amp;L Summary'!$C34/12</f>
        <v>0</v>
      </c>
      <c r="F31" s="14">
        <f>'P&amp;L Summary'!$C34/12</f>
        <v>0</v>
      </c>
      <c r="G31" s="14">
        <f>'P&amp;L Summary'!$C34/12</f>
        <v>0</v>
      </c>
      <c r="H31" s="14">
        <f>'P&amp;L Summary'!$C34/12</f>
        <v>0</v>
      </c>
      <c r="I31" s="14">
        <f>'P&amp;L Summary'!$C34/12</f>
        <v>0</v>
      </c>
      <c r="J31" s="14">
        <f>'P&amp;L Summary'!$C34/12</f>
        <v>0</v>
      </c>
      <c r="K31" s="14">
        <f>'P&amp;L Summary'!$C34/12</f>
        <v>0</v>
      </c>
      <c r="L31" s="14">
        <f>'P&amp;L Summary'!$C34/12</f>
        <v>0</v>
      </c>
      <c r="M31" s="14">
        <f>'P&amp;L Summary'!$C34/12</f>
        <v>0</v>
      </c>
      <c r="N31" s="14">
        <f t="shared" si="2"/>
        <v>0</v>
      </c>
      <c r="O31" s="24" t="str">
        <f t="shared" si="3"/>
        <v>-</v>
      </c>
      <c r="P31" s="5"/>
      <c r="Q31" s="5"/>
      <c r="R31" s="5"/>
      <c r="S31" s="5"/>
      <c r="T31" s="5"/>
    </row>
    <row r="32" spans="1:20" ht="13.7" customHeight="1">
      <c r="A32" s="11" t="str">
        <f>'P&amp;L Summary'!A35</f>
        <v>Taxes &amp; Licenses</v>
      </c>
      <c r="B32" s="14">
        <f>'P&amp;L Summary'!$C35/12</f>
        <v>0</v>
      </c>
      <c r="C32" s="14">
        <f>'P&amp;L Summary'!$C35/12</f>
        <v>0</v>
      </c>
      <c r="D32" s="14">
        <f>'P&amp;L Summary'!$C35/12</f>
        <v>0</v>
      </c>
      <c r="E32" s="14">
        <f>'P&amp;L Summary'!$C35/12</f>
        <v>0</v>
      </c>
      <c r="F32" s="14">
        <f>'P&amp;L Summary'!$C35/12</f>
        <v>0</v>
      </c>
      <c r="G32" s="14">
        <f>'P&amp;L Summary'!$C35/12</f>
        <v>0</v>
      </c>
      <c r="H32" s="14">
        <f>'P&amp;L Summary'!$C35/12</f>
        <v>0</v>
      </c>
      <c r="I32" s="14">
        <f>'P&amp;L Summary'!$C35/12</f>
        <v>0</v>
      </c>
      <c r="J32" s="14">
        <f>'P&amp;L Summary'!$C35/12</f>
        <v>0</v>
      </c>
      <c r="K32" s="14">
        <f>'P&amp;L Summary'!$C35/12</f>
        <v>0</v>
      </c>
      <c r="L32" s="14">
        <f>'P&amp;L Summary'!$C35/12</f>
        <v>0</v>
      </c>
      <c r="M32" s="14">
        <f>'P&amp;L Summary'!$C35/12</f>
        <v>0</v>
      </c>
      <c r="N32" s="14">
        <f t="shared" si="2"/>
        <v>0</v>
      </c>
      <c r="O32" s="24" t="str">
        <f t="shared" si="3"/>
        <v>-</v>
      </c>
      <c r="P32" s="5"/>
      <c r="Q32" s="5"/>
      <c r="R32" s="5"/>
      <c r="S32" s="5"/>
      <c r="T32" s="5"/>
    </row>
    <row r="33" spans="1:20" ht="13.7" customHeight="1">
      <c r="A33" s="11" t="str">
        <f>'P&amp;L Summary'!A36</f>
        <v>Interest</v>
      </c>
      <c r="B33" s="14">
        <f>'P&amp;L Summary'!$C36/12</f>
        <v>0</v>
      </c>
      <c r="C33" s="14">
        <f>'P&amp;L Summary'!$C36/12</f>
        <v>0</v>
      </c>
      <c r="D33" s="14">
        <f>'P&amp;L Summary'!$C36/12</f>
        <v>0</v>
      </c>
      <c r="E33" s="14">
        <f>'P&amp;L Summary'!$C36/12</f>
        <v>0</v>
      </c>
      <c r="F33" s="14">
        <f>'P&amp;L Summary'!$C36/12</f>
        <v>0</v>
      </c>
      <c r="G33" s="14">
        <f>'P&amp;L Summary'!$C36/12</f>
        <v>0</v>
      </c>
      <c r="H33" s="14">
        <f>'P&amp;L Summary'!$C36/12</f>
        <v>0</v>
      </c>
      <c r="I33" s="14">
        <f>'P&amp;L Summary'!$C36/12</f>
        <v>0</v>
      </c>
      <c r="J33" s="14">
        <f>'P&amp;L Summary'!$C36/12</f>
        <v>0</v>
      </c>
      <c r="K33" s="14">
        <f>'P&amp;L Summary'!$C36/12</f>
        <v>0</v>
      </c>
      <c r="L33" s="14">
        <f>'P&amp;L Summary'!$C36/12</f>
        <v>0</v>
      </c>
      <c r="M33" s="14">
        <f>'P&amp;L Summary'!$C36/12</f>
        <v>0</v>
      </c>
      <c r="N33" s="14">
        <f t="shared" si="2"/>
        <v>0</v>
      </c>
      <c r="O33" s="24" t="str">
        <f t="shared" si="3"/>
        <v>-</v>
      </c>
      <c r="P33" s="5"/>
      <c r="Q33" s="5"/>
      <c r="R33" s="5"/>
      <c r="S33" s="5"/>
      <c r="T33" s="5"/>
    </row>
    <row r="34" spans="1:20" ht="13.7" customHeight="1">
      <c r="A34" s="11" t="str">
        <f>'P&amp;L Summary'!A37</f>
        <v>Misc.</v>
      </c>
      <c r="B34" s="15">
        <f>'P&amp;L Summary'!$C37/12</f>
        <v>0</v>
      </c>
      <c r="C34" s="15">
        <f>'P&amp;L Summary'!$C37/12</f>
        <v>0</v>
      </c>
      <c r="D34" s="15">
        <f>'P&amp;L Summary'!$C37/12</f>
        <v>0</v>
      </c>
      <c r="E34" s="15">
        <f>'P&amp;L Summary'!$C37/12</f>
        <v>0</v>
      </c>
      <c r="F34" s="15">
        <f>'P&amp;L Summary'!$C37/12</f>
        <v>0</v>
      </c>
      <c r="G34" s="15">
        <f>'P&amp;L Summary'!$C37/12</f>
        <v>0</v>
      </c>
      <c r="H34" s="15">
        <f>'P&amp;L Summary'!$C37/12</f>
        <v>0</v>
      </c>
      <c r="I34" s="15">
        <f>'P&amp;L Summary'!$C37/12</f>
        <v>0</v>
      </c>
      <c r="J34" s="15">
        <f>'P&amp;L Summary'!$C37/12</f>
        <v>0</v>
      </c>
      <c r="K34" s="15">
        <f>'P&amp;L Summary'!$C37/12</f>
        <v>0</v>
      </c>
      <c r="L34" s="15">
        <f>'P&amp;L Summary'!$C37/12</f>
        <v>0</v>
      </c>
      <c r="M34" s="15">
        <f>'P&amp;L Summary'!$C37/12</f>
        <v>0</v>
      </c>
      <c r="N34" s="15">
        <f t="shared" si="2"/>
        <v>0</v>
      </c>
      <c r="O34" s="24" t="str">
        <f t="shared" si="3"/>
        <v>-</v>
      </c>
      <c r="P34" s="5"/>
      <c r="Q34" s="5"/>
      <c r="R34" s="5"/>
      <c r="S34" s="5"/>
      <c r="T34" s="5"/>
    </row>
    <row r="35" spans="1:20" ht="13.5" customHeight="1">
      <c r="A35" s="76" t="s">
        <v>121</v>
      </c>
      <c r="B35" s="17">
        <f t="shared" ref="B35:O35" si="5">SUM(B8:B34)</f>
        <v>1518.75</v>
      </c>
      <c r="C35" s="17">
        <f t="shared" si="5"/>
        <v>1518.75</v>
      </c>
      <c r="D35" s="17">
        <f t="shared" si="5"/>
        <v>1518.75</v>
      </c>
      <c r="E35" s="17">
        <f t="shared" si="5"/>
        <v>1518.75</v>
      </c>
      <c r="F35" s="17">
        <f t="shared" si="5"/>
        <v>1518.75</v>
      </c>
      <c r="G35" s="17">
        <f t="shared" si="5"/>
        <v>1518.75</v>
      </c>
      <c r="H35" s="17">
        <f t="shared" si="5"/>
        <v>1518.75</v>
      </c>
      <c r="I35" s="17">
        <f t="shared" si="5"/>
        <v>1518.75</v>
      </c>
      <c r="J35" s="17">
        <f t="shared" si="5"/>
        <v>1518.75</v>
      </c>
      <c r="K35" s="17">
        <f t="shared" si="5"/>
        <v>1518.75</v>
      </c>
      <c r="L35" s="17">
        <f t="shared" si="5"/>
        <v>1518.75</v>
      </c>
      <c r="M35" s="17">
        <f t="shared" si="5"/>
        <v>1518.75</v>
      </c>
      <c r="N35" s="17">
        <f t="shared" si="5"/>
        <v>18225</v>
      </c>
      <c r="O35" s="85">
        <f t="shared" si="5"/>
        <v>0.40500000000000003</v>
      </c>
      <c r="P35" s="5"/>
      <c r="Q35" s="5"/>
      <c r="R35" s="5"/>
      <c r="S35" s="5"/>
      <c r="T35" s="5"/>
    </row>
    <row r="36" spans="1:20" ht="13.5" customHeight="1">
      <c r="A36" s="5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5"/>
      <c r="P36" s="85"/>
      <c r="Q36" s="5"/>
      <c r="R36" s="5"/>
      <c r="S36" s="5"/>
      <c r="T36" s="5"/>
    </row>
    <row r="37" spans="1:20" ht="13.5" customHeight="1">
      <c r="A37" s="76" t="s">
        <v>49</v>
      </c>
      <c r="B37" s="15">
        <f t="shared" ref="B37:N37" si="6">B5-B35</f>
        <v>2231.25</v>
      </c>
      <c r="C37" s="15">
        <f t="shared" si="6"/>
        <v>2231.25</v>
      </c>
      <c r="D37" s="15">
        <f t="shared" si="6"/>
        <v>2231.25</v>
      </c>
      <c r="E37" s="15">
        <f t="shared" si="6"/>
        <v>2231.25</v>
      </c>
      <c r="F37" s="15">
        <f t="shared" si="6"/>
        <v>2231.25</v>
      </c>
      <c r="G37" s="15">
        <f t="shared" si="6"/>
        <v>2231.25</v>
      </c>
      <c r="H37" s="15">
        <f t="shared" si="6"/>
        <v>2231.25</v>
      </c>
      <c r="I37" s="15">
        <f t="shared" si="6"/>
        <v>2231.25</v>
      </c>
      <c r="J37" s="15">
        <f t="shared" si="6"/>
        <v>2231.25</v>
      </c>
      <c r="K37" s="15">
        <f t="shared" si="6"/>
        <v>2231.25</v>
      </c>
      <c r="L37" s="15">
        <f t="shared" si="6"/>
        <v>2231.25</v>
      </c>
      <c r="M37" s="15">
        <f t="shared" si="6"/>
        <v>2231.25</v>
      </c>
      <c r="N37" s="91">
        <f t="shared" si="6"/>
        <v>26775</v>
      </c>
      <c r="O37" s="85">
        <f>IF(N37=0,"-",N37/N4)</f>
        <v>0.59499999999999997</v>
      </c>
      <c r="P37" s="5"/>
      <c r="Q37" s="5"/>
      <c r="R37" s="5"/>
      <c r="S37" s="5"/>
      <c r="T37" s="5"/>
    </row>
  </sheetData>
  <mergeCells count="1">
    <mergeCell ref="A1:O1"/>
  </mergeCells>
  <pageMargins left="0.7" right="0.7" top="0.75" bottom="0.75" header="0.3" footer="0.3"/>
  <pageSetup orientation="landscape"/>
  <headerFooter>
    <oddFooter>&amp;L&amp;"Arial,Regular"&amp;10&amp;K000000Aga_Ratajska(2).xlsm&amp;R&amp;"Arial,Regular"&amp;10&amp;K0000009/10/18 - 2:19 PM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"/>
  <sheetViews>
    <sheetView showGridLines="0" workbookViewId="0">
      <selection sqref="A1:O1"/>
    </sheetView>
  </sheetViews>
  <sheetFormatPr defaultColWidth="10.85546875" defaultRowHeight="12.75" customHeight="1"/>
  <cols>
    <col min="1" max="1" width="39.42578125" style="92" customWidth="1"/>
    <col min="2" max="13" width="9.7109375" style="92" customWidth="1"/>
    <col min="14" max="14" width="11.28515625" style="92" customWidth="1"/>
    <col min="15" max="15" width="8.7109375" style="92" customWidth="1"/>
    <col min="16" max="256" width="10.85546875" style="92" customWidth="1"/>
  </cols>
  <sheetData>
    <row r="1" spans="1:16" ht="24.75" customHeight="1">
      <c r="A1" s="195" t="str">
        <f>CONCATENATE("Pro Forma Profit &amp; Loss - Year 2 -   ",Details!B1)</f>
        <v>Pro Forma Profit &amp; Loss - Year 2 -   Find Yourself in Ellenville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200"/>
      <c r="O1" s="196"/>
      <c r="P1" s="5"/>
    </row>
    <row r="2" spans="1:16" ht="15" customHeight="1">
      <c r="A2" s="78"/>
      <c r="B2" s="79">
        <f>'P&amp;L Yr 1'!B2</f>
        <v>8.3333333333333329E-2</v>
      </c>
      <c r="C2" s="79">
        <f>'P&amp;L Yr 1'!C2</f>
        <v>8.3333333333333329E-2</v>
      </c>
      <c r="D2" s="79">
        <f>'P&amp;L Yr 1'!D2</f>
        <v>8.3333333333333329E-2</v>
      </c>
      <c r="E2" s="79">
        <f>'P&amp;L Yr 1'!E2</f>
        <v>8.3333333333333329E-2</v>
      </c>
      <c r="F2" s="79">
        <f>'P&amp;L Yr 1'!F2</f>
        <v>8.3333333333333329E-2</v>
      </c>
      <c r="G2" s="79">
        <f>'P&amp;L Yr 1'!G2</f>
        <v>8.3333333333333329E-2</v>
      </c>
      <c r="H2" s="79">
        <f>'P&amp;L Yr 1'!H2</f>
        <v>8.3333333333333329E-2</v>
      </c>
      <c r="I2" s="79">
        <f>'P&amp;L Yr 1'!I2</f>
        <v>8.3333333333333329E-2</v>
      </c>
      <c r="J2" s="79">
        <f>'P&amp;L Yr 1'!J2</f>
        <v>8.3333333333333329E-2</v>
      </c>
      <c r="K2" s="79">
        <f>'P&amp;L Yr 1'!K2</f>
        <v>8.3333333333333329E-2</v>
      </c>
      <c r="L2" s="79">
        <f>'P&amp;L Yr 1'!L2</f>
        <v>8.3333333333333329E-2</v>
      </c>
      <c r="M2" s="52">
        <f>'P&amp;L Yr 1'!M2</f>
        <v>8.3333333333333329E-2</v>
      </c>
      <c r="N2" s="80">
        <f>SUM(B2:M2)</f>
        <v>1</v>
      </c>
      <c r="O2" s="81"/>
      <c r="P2" s="5"/>
    </row>
    <row r="3" spans="1:16" ht="14.25" customHeight="1">
      <c r="A3" s="5"/>
      <c r="B3" s="19" t="s">
        <v>106</v>
      </c>
      <c r="C3" s="19" t="s">
        <v>107</v>
      </c>
      <c r="D3" s="19" t="s">
        <v>108</v>
      </c>
      <c r="E3" s="19" t="s">
        <v>109</v>
      </c>
      <c r="F3" s="19" t="s">
        <v>110</v>
      </c>
      <c r="G3" s="19" t="s">
        <v>111</v>
      </c>
      <c r="H3" s="19" t="s">
        <v>112</v>
      </c>
      <c r="I3" s="19" t="s">
        <v>113</v>
      </c>
      <c r="J3" s="19" t="s">
        <v>114</v>
      </c>
      <c r="K3" s="19" t="s">
        <v>115</v>
      </c>
      <c r="L3" s="19" t="s">
        <v>116</v>
      </c>
      <c r="M3" s="19" t="s">
        <v>117</v>
      </c>
      <c r="N3" s="82" t="s">
        <v>118</v>
      </c>
      <c r="O3" s="83"/>
      <c r="P3" s="5"/>
    </row>
    <row r="4" spans="1:16" ht="13.7" customHeight="1">
      <c r="A4" s="38" t="s">
        <v>119</v>
      </c>
      <c r="B4" s="15">
        <f>'P&amp;L Summary'!$D$6*B$2</f>
        <v>3750</v>
      </c>
      <c r="C4" s="15">
        <f>'P&amp;L Summary'!$D$6*C$2</f>
        <v>3750</v>
      </c>
      <c r="D4" s="15">
        <f>'P&amp;L Summary'!$D$6*D$2</f>
        <v>3750</v>
      </c>
      <c r="E4" s="15">
        <f>'P&amp;L Summary'!$D$6*E$2</f>
        <v>3750</v>
      </c>
      <c r="F4" s="15">
        <f>'P&amp;L Summary'!$D$6*F$2</f>
        <v>3750</v>
      </c>
      <c r="G4" s="15">
        <f>'P&amp;L Summary'!$D$6*G$2</f>
        <v>3750</v>
      </c>
      <c r="H4" s="15">
        <f>'P&amp;L Summary'!$D$6*H$2</f>
        <v>3750</v>
      </c>
      <c r="I4" s="15">
        <f>'P&amp;L Summary'!$D$6*I$2</f>
        <v>3750</v>
      </c>
      <c r="J4" s="15">
        <f>'P&amp;L Summary'!$D$6*J$2</f>
        <v>3750</v>
      </c>
      <c r="K4" s="15">
        <f>'P&amp;L Summary'!$D$6*K$2</f>
        <v>3750</v>
      </c>
      <c r="L4" s="15">
        <f>'P&amp;L Summary'!$D$6*L$2</f>
        <v>3750</v>
      </c>
      <c r="M4" s="15">
        <f>'P&amp;L Summary'!$D$6*M$2</f>
        <v>3750</v>
      </c>
      <c r="N4" s="15">
        <f>SUM(B4:M4)</f>
        <v>45000</v>
      </c>
      <c r="O4" s="84"/>
      <c r="P4" s="5"/>
    </row>
    <row r="5" spans="1:16" ht="13.5" customHeight="1">
      <c r="A5" s="38" t="s">
        <v>19</v>
      </c>
      <c r="B5" s="17">
        <f t="shared" ref="B5:M5" si="0">B4</f>
        <v>3750</v>
      </c>
      <c r="C5" s="17">
        <f t="shared" si="0"/>
        <v>3750</v>
      </c>
      <c r="D5" s="17">
        <f t="shared" si="0"/>
        <v>3750</v>
      </c>
      <c r="E5" s="17">
        <f t="shared" si="0"/>
        <v>3750</v>
      </c>
      <c r="F5" s="17">
        <f t="shared" si="0"/>
        <v>3750</v>
      </c>
      <c r="G5" s="17">
        <f t="shared" si="0"/>
        <v>3750</v>
      </c>
      <c r="H5" s="17">
        <f t="shared" si="0"/>
        <v>3750</v>
      </c>
      <c r="I5" s="17">
        <f t="shared" si="0"/>
        <v>3750</v>
      </c>
      <c r="J5" s="17">
        <f t="shared" si="0"/>
        <v>3750</v>
      </c>
      <c r="K5" s="17">
        <f t="shared" si="0"/>
        <v>3750</v>
      </c>
      <c r="L5" s="17">
        <f t="shared" si="0"/>
        <v>3750</v>
      </c>
      <c r="M5" s="17">
        <f t="shared" si="0"/>
        <v>3750</v>
      </c>
      <c r="N5" s="17">
        <f>SUM(B5:M5)</f>
        <v>45000</v>
      </c>
      <c r="O5" s="14">
        <f>IF(N5=0,"-",N5/N4)</f>
        <v>1</v>
      </c>
      <c r="P5" s="5"/>
    </row>
    <row r="6" spans="1:16" ht="13.5" customHeight="1">
      <c r="A6" s="5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40"/>
      <c r="O6" s="5"/>
      <c r="P6" s="85"/>
    </row>
    <row r="7" spans="1:16" ht="14.25" customHeight="1">
      <c r="A7" s="41" t="s">
        <v>20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5"/>
      <c r="P7" s="5"/>
    </row>
    <row r="8" spans="1:16" ht="13.7" customHeight="1">
      <c r="A8" s="68" t="str">
        <f>'P&amp;L Summary'!A11</f>
        <v>Owners' Compensation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f t="shared" ref="N8:N34" si="1">SUM(B8:M8)</f>
        <v>0</v>
      </c>
      <c r="O8" s="24" t="str">
        <f t="shared" ref="O8:O34" si="2">IF(N8=0,"-",N8/$N$4)</f>
        <v>-</v>
      </c>
      <c r="P8" s="5"/>
    </row>
    <row r="9" spans="1:16" ht="13.7" customHeight="1">
      <c r="A9" s="11" t="str">
        <f>'P&amp;L Summary'!A12</f>
        <v>Legal and Accounting</v>
      </c>
      <c r="B9" s="14">
        <f t="shared" ref="B9:M9" si="3">$DOI$20:$BGC$2147713028</f>
        <v>33.333333333333336</v>
      </c>
      <c r="C9" s="14">
        <f t="shared" si="3"/>
        <v>33.333333333333336</v>
      </c>
      <c r="D9" s="14">
        <f t="shared" si="3"/>
        <v>33.333333333333336</v>
      </c>
      <c r="E9" s="14">
        <f t="shared" si="3"/>
        <v>33.333333333333336</v>
      </c>
      <c r="F9" s="14">
        <f t="shared" si="3"/>
        <v>33.333333333333336</v>
      </c>
      <c r="G9" s="14">
        <f t="shared" si="3"/>
        <v>33.333333333333336</v>
      </c>
      <c r="H9" s="14">
        <f t="shared" si="3"/>
        <v>33.333333333333336</v>
      </c>
      <c r="I9" s="14">
        <f t="shared" si="3"/>
        <v>33.333333333333336</v>
      </c>
      <c r="J9" s="14">
        <f t="shared" si="3"/>
        <v>33.333333333333336</v>
      </c>
      <c r="K9" s="14">
        <f t="shared" si="3"/>
        <v>33.333333333333336</v>
      </c>
      <c r="L9" s="14">
        <f t="shared" si="3"/>
        <v>33.333333333333336</v>
      </c>
      <c r="M9" s="14">
        <f t="shared" si="3"/>
        <v>33.333333333333336</v>
      </c>
      <c r="N9" s="14">
        <f t="shared" si="1"/>
        <v>399.99999999999994</v>
      </c>
      <c r="O9" s="14">
        <f t="shared" si="2"/>
        <v>8.8888888888888871E-3</v>
      </c>
      <c r="P9" s="5"/>
    </row>
    <row r="10" spans="1:16" ht="13.7" customHeight="1">
      <c r="A10" s="11" t="str">
        <f>'P&amp;L Summary'!A13</f>
        <v>Advertising &amp; Marketing</v>
      </c>
      <c r="B10" s="14">
        <f>'P&amp;L Summary'!$D13/12</f>
        <v>500</v>
      </c>
      <c r="C10" s="14">
        <f>'P&amp;L Summary'!$D13/12</f>
        <v>500</v>
      </c>
      <c r="D10" s="14">
        <f>'P&amp;L Summary'!$D13/12</f>
        <v>500</v>
      </c>
      <c r="E10" s="14">
        <f>'P&amp;L Summary'!$D13/12</f>
        <v>500</v>
      </c>
      <c r="F10" s="14">
        <f>'P&amp;L Summary'!$D13/12</f>
        <v>500</v>
      </c>
      <c r="G10" s="14">
        <f>'P&amp;L Summary'!$D13/12</f>
        <v>500</v>
      </c>
      <c r="H10" s="14">
        <f>'P&amp;L Summary'!$D13/12</f>
        <v>500</v>
      </c>
      <c r="I10" s="14">
        <f>'P&amp;L Summary'!$D13/12</f>
        <v>500</v>
      </c>
      <c r="J10" s="14">
        <f>'P&amp;L Summary'!$D13/12</f>
        <v>500</v>
      </c>
      <c r="K10" s="14">
        <f>'P&amp;L Summary'!$D13/12</f>
        <v>500</v>
      </c>
      <c r="L10" s="14">
        <f>'P&amp;L Summary'!$D13/12</f>
        <v>500</v>
      </c>
      <c r="M10" s="14">
        <f>'P&amp;L Summary'!$D13/12</f>
        <v>500</v>
      </c>
      <c r="N10" s="14">
        <f t="shared" si="1"/>
        <v>6000</v>
      </c>
      <c r="O10" s="14">
        <f t="shared" si="2"/>
        <v>0.13333333333333333</v>
      </c>
      <c r="P10" s="5"/>
    </row>
    <row r="11" spans="1:16" ht="13.7" customHeight="1">
      <c r="A11" s="11" t="str">
        <f>'P&amp;L Summary'!A14</f>
        <v>Bank Charges</v>
      </c>
      <c r="B11" s="14">
        <f>'P&amp;L Summary'!$D14/12</f>
        <v>0</v>
      </c>
      <c r="C11" s="14">
        <f>'P&amp;L Summary'!$D14/12</f>
        <v>0</v>
      </c>
      <c r="D11" s="14">
        <f>'P&amp;L Summary'!$D14/12</f>
        <v>0</v>
      </c>
      <c r="E11" s="14">
        <f>'P&amp;L Summary'!$D14/12</f>
        <v>0</v>
      </c>
      <c r="F11" s="14">
        <f>'P&amp;L Summary'!$D14/12</f>
        <v>0</v>
      </c>
      <c r="G11" s="14">
        <f>'P&amp;L Summary'!$D14/12</f>
        <v>0</v>
      </c>
      <c r="H11" s="14">
        <f>'P&amp;L Summary'!$D14/12</f>
        <v>0</v>
      </c>
      <c r="I11" s="14">
        <f>'P&amp;L Summary'!$D14/12</f>
        <v>0</v>
      </c>
      <c r="J11" s="14">
        <f>'P&amp;L Summary'!$D14/12</f>
        <v>0</v>
      </c>
      <c r="K11" s="14">
        <f>'P&amp;L Summary'!$D14/12</f>
        <v>0</v>
      </c>
      <c r="L11" s="14">
        <f>'P&amp;L Summary'!$D14/12</f>
        <v>0</v>
      </c>
      <c r="M11" s="14">
        <f>'P&amp;L Summary'!$D14/12</f>
        <v>0</v>
      </c>
      <c r="N11" s="14">
        <f t="shared" si="1"/>
        <v>0</v>
      </c>
      <c r="O11" s="24" t="str">
        <f t="shared" si="2"/>
        <v>-</v>
      </c>
      <c r="P11" s="5"/>
    </row>
    <row r="12" spans="1:16" ht="13.7" customHeight="1">
      <c r="A12" s="11" t="str">
        <f>'P&amp;L Summary'!A15</f>
        <v>Credit Card Fees</v>
      </c>
      <c r="B12" s="14">
        <f>'P&amp;L Summary'!$D15/12</f>
        <v>0</v>
      </c>
      <c r="C12" s="14">
        <f>'P&amp;L Summary'!$D15/12</f>
        <v>0</v>
      </c>
      <c r="D12" s="14">
        <f>'P&amp;L Summary'!$D15/12</f>
        <v>0</v>
      </c>
      <c r="E12" s="14">
        <f>'P&amp;L Summary'!$D15/12</f>
        <v>0</v>
      </c>
      <c r="F12" s="14">
        <f>'P&amp;L Summary'!$D15/12</f>
        <v>0</v>
      </c>
      <c r="G12" s="14">
        <f>'P&amp;L Summary'!$D15/12</f>
        <v>0</v>
      </c>
      <c r="H12" s="14">
        <f>'P&amp;L Summary'!$D15/12</f>
        <v>0</v>
      </c>
      <c r="I12" s="14">
        <f>'P&amp;L Summary'!$D15/12</f>
        <v>0</v>
      </c>
      <c r="J12" s="14">
        <f>'P&amp;L Summary'!$D15/12</f>
        <v>0</v>
      </c>
      <c r="K12" s="14">
        <f>'P&amp;L Summary'!$D15/12</f>
        <v>0</v>
      </c>
      <c r="L12" s="14">
        <f>'P&amp;L Summary'!$D15/12</f>
        <v>0</v>
      </c>
      <c r="M12" s="14">
        <f>'P&amp;L Summary'!$D15/12</f>
        <v>0</v>
      </c>
      <c r="N12" s="14">
        <f t="shared" si="1"/>
        <v>0</v>
      </c>
      <c r="O12" s="24" t="str">
        <f t="shared" si="2"/>
        <v>-</v>
      </c>
      <c r="P12" s="5"/>
    </row>
    <row r="13" spans="1:16" ht="13.7" customHeight="1">
      <c r="A13" s="11" t="str">
        <f>'P&amp;L Summary'!A16</f>
        <v>Bookkeeping/Payroll Service</v>
      </c>
      <c r="B13" s="14">
        <f>'P&amp;L Summary'!$D16/12</f>
        <v>0</v>
      </c>
      <c r="C13" s="14">
        <f>'P&amp;L Summary'!$D16/12</f>
        <v>0</v>
      </c>
      <c r="D13" s="14">
        <f>'P&amp;L Summary'!$D16/12</f>
        <v>0</v>
      </c>
      <c r="E13" s="14">
        <f>'P&amp;L Summary'!$D16/12</f>
        <v>0</v>
      </c>
      <c r="F13" s="14">
        <f>'P&amp;L Summary'!$D16/12</f>
        <v>0</v>
      </c>
      <c r="G13" s="14">
        <f>'P&amp;L Summary'!$D16/12</f>
        <v>0</v>
      </c>
      <c r="H13" s="14">
        <f>'P&amp;L Summary'!$D16/12</f>
        <v>0</v>
      </c>
      <c r="I13" s="14">
        <f>'P&amp;L Summary'!$D16/12</f>
        <v>0</v>
      </c>
      <c r="J13" s="14">
        <f>'P&amp;L Summary'!$D16/12</f>
        <v>0</v>
      </c>
      <c r="K13" s="14">
        <f>'P&amp;L Summary'!$D16/12</f>
        <v>0</v>
      </c>
      <c r="L13" s="14">
        <f>'P&amp;L Summary'!$D16/12</f>
        <v>0</v>
      </c>
      <c r="M13" s="14">
        <f>'P&amp;L Summary'!$D16/12</f>
        <v>0</v>
      </c>
      <c r="N13" s="14">
        <f t="shared" si="1"/>
        <v>0</v>
      </c>
      <c r="O13" s="24" t="str">
        <f t="shared" si="2"/>
        <v>-</v>
      </c>
      <c r="P13" s="5"/>
    </row>
    <row r="14" spans="1:16" ht="13.7" customHeight="1">
      <c r="A14" s="11" t="str">
        <f>'P&amp;L Summary'!A17</f>
        <v>Insurance ( Liability, Health, Equipment)</v>
      </c>
      <c r="B14" s="14">
        <f>'P&amp;L Summary'!$D17/12</f>
        <v>100</v>
      </c>
      <c r="C14" s="14">
        <f>'P&amp;L Summary'!$D17/12</f>
        <v>100</v>
      </c>
      <c r="D14" s="14">
        <f>'P&amp;L Summary'!$D17/12</f>
        <v>100</v>
      </c>
      <c r="E14" s="14">
        <f>'P&amp;L Summary'!$D17/12</f>
        <v>100</v>
      </c>
      <c r="F14" s="14">
        <f>'P&amp;L Summary'!$D17/12</f>
        <v>100</v>
      </c>
      <c r="G14" s="14">
        <f>'P&amp;L Summary'!$D17/12</f>
        <v>100</v>
      </c>
      <c r="H14" s="14">
        <f>'P&amp;L Summary'!$D17/12</f>
        <v>100</v>
      </c>
      <c r="I14" s="14">
        <f>'P&amp;L Summary'!$D17/12</f>
        <v>100</v>
      </c>
      <c r="J14" s="14">
        <f>'P&amp;L Summary'!$D17/12</f>
        <v>100</v>
      </c>
      <c r="K14" s="14">
        <f>'P&amp;L Summary'!$D17/12</f>
        <v>100</v>
      </c>
      <c r="L14" s="14">
        <f>'P&amp;L Summary'!$D17/12</f>
        <v>100</v>
      </c>
      <c r="M14" s="14">
        <f>'P&amp;L Summary'!$D17/12</f>
        <v>100</v>
      </c>
      <c r="N14" s="14">
        <f t="shared" si="1"/>
        <v>1200</v>
      </c>
      <c r="O14" s="14">
        <f t="shared" si="2"/>
        <v>2.6666666666666668E-2</v>
      </c>
      <c r="P14" s="5"/>
    </row>
    <row r="15" spans="1:16" ht="13.7" customHeight="1">
      <c r="A15" s="11" t="str">
        <f>'P&amp;L Summary'!A18</f>
        <v>Rent</v>
      </c>
      <c r="B15" s="14">
        <f>'P&amp;L Summary'!$D18/12</f>
        <v>0</v>
      </c>
      <c r="C15" s="14">
        <f>'P&amp;L Summary'!$D18/12</f>
        <v>0</v>
      </c>
      <c r="D15" s="14">
        <f>'P&amp;L Summary'!$D18/12</f>
        <v>0</v>
      </c>
      <c r="E15" s="14">
        <f>'P&amp;L Summary'!$D18/12</f>
        <v>0</v>
      </c>
      <c r="F15" s="14">
        <f>'P&amp;L Summary'!$D18/12</f>
        <v>0</v>
      </c>
      <c r="G15" s="14">
        <f>'P&amp;L Summary'!$D18/12</f>
        <v>0</v>
      </c>
      <c r="H15" s="14">
        <f>'P&amp;L Summary'!$D18/12</f>
        <v>0</v>
      </c>
      <c r="I15" s="14">
        <f>'P&amp;L Summary'!$D18/12</f>
        <v>0</v>
      </c>
      <c r="J15" s="14">
        <f>'P&amp;L Summary'!$D18/12</f>
        <v>0</v>
      </c>
      <c r="K15" s="14">
        <f>'P&amp;L Summary'!$D18/12</f>
        <v>0</v>
      </c>
      <c r="L15" s="14">
        <f>'P&amp;L Summary'!$D18/12</f>
        <v>0</v>
      </c>
      <c r="M15" s="14">
        <f>'P&amp;L Summary'!$D18/12</f>
        <v>0</v>
      </c>
      <c r="N15" s="14">
        <f t="shared" si="1"/>
        <v>0</v>
      </c>
      <c r="O15" s="24" t="str">
        <f t="shared" si="2"/>
        <v>-</v>
      </c>
      <c r="P15" s="5"/>
    </row>
    <row r="16" spans="1:16" ht="13.7" customHeight="1">
      <c r="A16" s="11" t="str">
        <f>'P&amp;L Summary'!A19</f>
        <v>Meals &amp; Entertainment</v>
      </c>
      <c r="B16" s="14">
        <f>'P&amp;L Summary'!$D19/12</f>
        <v>0</v>
      </c>
      <c r="C16" s="14">
        <f>'P&amp;L Summary'!$D19/12</f>
        <v>0</v>
      </c>
      <c r="D16" s="14">
        <f>'P&amp;L Summary'!$D19/12</f>
        <v>0</v>
      </c>
      <c r="E16" s="14">
        <f>'P&amp;L Summary'!$D19/12</f>
        <v>0</v>
      </c>
      <c r="F16" s="14">
        <f>'P&amp;L Summary'!$D19/12</f>
        <v>0</v>
      </c>
      <c r="G16" s="14">
        <f>'P&amp;L Summary'!$D19/12</f>
        <v>0</v>
      </c>
      <c r="H16" s="14">
        <f>'P&amp;L Summary'!$D19/12</f>
        <v>0</v>
      </c>
      <c r="I16" s="14">
        <f>'P&amp;L Summary'!$D19/12</f>
        <v>0</v>
      </c>
      <c r="J16" s="14">
        <f>'P&amp;L Summary'!$D19/12</f>
        <v>0</v>
      </c>
      <c r="K16" s="14">
        <f>'P&amp;L Summary'!$D19/12</f>
        <v>0</v>
      </c>
      <c r="L16" s="14">
        <f>'P&amp;L Summary'!$D19/12</f>
        <v>0</v>
      </c>
      <c r="M16" s="14">
        <f>'P&amp;L Summary'!$D19/12</f>
        <v>0</v>
      </c>
      <c r="N16" s="14">
        <f t="shared" si="1"/>
        <v>0</v>
      </c>
      <c r="O16" s="24" t="str">
        <f t="shared" si="2"/>
        <v>-</v>
      </c>
      <c r="P16" s="5"/>
    </row>
    <row r="17" spans="1:16" ht="13.7" customHeight="1">
      <c r="A17" s="11" t="str">
        <f>'P&amp;L Summary'!A20</f>
        <v>Office Expense</v>
      </c>
      <c r="B17" s="14">
        <f>'P&amp;L Summary'!$D20/12</f>
        <v>100</v>
      </c>
      <c r="C17" s="14">
        <f>'P&amp;L Summary'!$D20/12</f>
        <v>100</v>
      </c>
      <c r="D17" s="14">
        <f>'P&amp;L Summary'!$D20/12</f>
        <v>100</v>
      </c>
      <c r="E17" s="14">
        <f>'P&amp;L Summary'!$D20/12</f>
        <v>100</v>
      </c>
      <c r="F17" s="14">
        <f>'P&amp;L Summary'!$D20/12</f>
        <v>100</v>
      </c>
      <c r="G17" s="14">
        <f>'P&amp;L Summary'!$D20/12</f>
        <v>100</v>
      </c>
      <c r="H17" s="14">
        <f>'P&amp;L Summary'!$D20/12</f>
        <v>100</v>
      </c>
      <c r="I17" s="14">
        <f>'P&amp;L Summary'!$D20/12</f>
        <v>100</v>
      </c>
      <c r="J17" s="14">
        <f>'P&amp;L Summary'!$D20/12</f>
        <v>100</v>
      </c>
      <c r="K17" s="14">
        <f>'P&amp;L Summary'!$D20/12</f>
        <v>100</v>
      </c>
      <c r="L17" s="14">
        <f>'P&amp;L Summary'!$D20/12</f>
        <v>100</v>
      </c>
      <c r="M17" s="14">
        <f>'P&amp;L Summary'!$D20/12</f>
        <v>100</v>
      </c>
      <c r="N17" s="14">
        <f t="shared" si="1"/>
        <v>1200</v>
      </c>
      <c r="O17" s="14">
        <f t="shared" si="2"/>
        <v>2.6666666666666668E-2</v>
      </c>
      <c r="P17" s="5"/>
    </row>
    <row r="18" spans="1:16" ht="13.7" customHeight="1">
      <c r="A18" s="11" t="str">
        <f>'P&amp;L Summary'!A21</f>
        <v>Postage &amp; Shipping</v>
      </c>
      <c r="B18" s="14">
        <f>'P&amp;L Summary'!$D21/12</f>
        <v>0</v>
      </c>
      <c r="C18" s="14">
        <f>'P&amp;L Summary'!$D21/12</f>
        <v>0</v>
      </c>
      <c r="D18" s="14">
        <f>'P&amp;L Summary'!$D21/12</f>
        <v>0</v>
      </c>
      <c r="E18" s="14">
        <f>'P&amp;L Summary'!$D21/12</f>
        <v>0</v>
      </c>
      <c r="F18" s="14">
        <f>'P&amp;L Summary'!$D21/12</f>
        <v>0</v>
      </c>
      <c r="G18" s="14">
        <f>'P&amp;L Summary'!$D21/12</f>
        <v>0</v>
      </c>
      <c r="H18" s="14">
        <f>'P&amp;L Summary'!$D21/12</f>
        <v>0</v>
      </c>
      <c r="I18" s="14">
        <f>'P&amp;L Summary'!$D21/12</f>
        <v>0</v>
      </c>
      <c r="J18" s="14">
        <f>'P&amp;L Summary'!$D21/12</f>
        <v>0</v>
      </c>
      <c r="K18" s="14">
        <f>'P&amp;L Summary'!$D21/12</f>
        <v>0</v>
      </c>
      <c r="L18" s="14">
        <f>'P&amp;L Summary'!$D21/12</f>
        <v>0</v>
      </c>
      <c r="M18" s="14">
        <f>'P&amp;L Summary'!$D21/12</f>
        <v>0</v>
      </c>
      <c r="N18" s="14">
        <f t="shared" si="1"/>
        <v>0</v>
      </c>
      <c r="O18" s="24" t="str">
        <f t="shared" si="2"/>
        <v>-</v>
      </c>
      <c r="P18" s="5"/>
    </row>
    <row r="19" spans="1:16" ht="13.7" customHeight="1">
      <c r="A19" s="11" t="str">
        <f>'P&amp;L Summary'!A22</f>
        <v>Payroll &amp; Payroll Taxes (Incl. owners)</v>
      </c>
      <c r="B19" s="14">
        <f>'P&amp;L Summary'!$D22/12</f>
        <v>0</v>
      </c>
      <c r="C19" s="14">
        <f>'P&amp;L Summary'!$D22/12</f>
        <v>0</v>
      </c>
      <c r="D19" s="14">
        <f>'P&amp;L Summary'!$D22/12</f>
        <v>0</v>
      </c>
      <c r="E19" s="14">
        <f>'P&amp;L Summary'!$D22/12</f>
        <v>0</v>
      </c>
      <c r="F19" s="14">
        <f>'P&amp;L Summary'!$D22/12</f>
        <v>0</v>
      </c>
      <c r="G19" s="14">
        <f>'P&amp;L Summary'!$D22/12</f>
        <v>0</v>
      </c>
      <c r="H19" s="14">
        <f>'P&amp;L Summary'!$D22/12</f>
        <v>0</v>
      </c>
      <c r="I19" s="14">
        <f>'P&amp;L Summary'!$D22/12</f>
        <v>0</v>
      </c>
      <c r="J19" s="14">
        <f>'P&amp;L Summary'!$D22/12</f>
        <v>0</v>
      </c>
      <c r="K19" s="14">
        <f>'P&amp;L Summary'!$D22/12</f>
        <v>0</v>
      </c>
      <c r="L19" s="14">
        <f>'P&amp;L Summary'!$D22/12</f>
        <v>0</v>
      </c>
      <c r="M19" s="14">
        <f>'P&amp;L Summary'!$D22/12</f>
        <v>0</v>
      </c>
      <c r="N19" s="14">
        <f t="shared" si="1"/>
        <v>0</v>
      </c>
      <c r="O19" s="24" t="str">
        <f t="shared" si="2"/>
        <v>-</v>
      </c>
      <c r="P19" s="5"/>
    </row>
    <row r="20" spans="1:16" ht="13.7" customHeight="1">
      <c r="A20" s="11" t="str">
        <f>'P&amp;L Summary'!A23</f>
        <v>Web Developer</v>
      </c>
      <c r="B20" s="14">
        <f>'P&amp;L Summary'!$D23/12</f>
        <v>0</v>
      </c>
      <c r="C20" s="14">
        <f>'P&amp;L Summary'!$D23/12</f>
        <v>0</v>
      </c>
      <c r="D20" s="14">
        <f>'P&amp;L Summary'!$D23/12</f>
        <v>0</v>
      </c>
      <c r="E20" s="14">
        <f>'P&amp;L Summary'!$D23/12</f>
        <v>0</v>
      </c>
      <c r="F20" s="14">
        <f>'P&amp;L Summary'!$D23/12</f>
        <v>0</v>
      </c>
      <c r="G20" s="14">
        <f>'P&amp;L Summary'!$D23/12</f>
        <v>0</v>
      </c>
      <c r="H20" s="14">
        <f>'P&amp;L Summary'!$D23/12</f>
        <v>0</v>
      </c>
      <c r="I20" s="14">
        <f>'P&amp;L Summary'!$D23/12</f>
        <v>0</v>
      </c>
      <c r="J20" s="14">
        <f>'P&amp;L Summary'!$D23/12</f>
        <v>0</v>
      </c>
      <c r="K20" s="14">
        <f>'P&amp;L Summary'!$D23/12</f>
        <v>0</v>
      </c>
      <c r="L20" s="14">
        <f>'P&amp;L Summary'!$D23/12</f>
        <v>0</v>
      </c>
      <c r="M20" s="14">
        <f>'P&amp;L Summary'!$D23/12</f>
        <v>0</v>
      </c>
      <c r="N20" s="14">
        <f t="shared" si="1"/>
        <v>0</v>
      </c>
      <c r="O20" s="24" t="str">
        <f t="shared" si="2"/>
        <v>-</v>
      </c>
      <c r="P20" s="5"/>
    </row>
    <row r="21" spans="1:16" ht="13.7" customHeight="1">
      <c r="A21" s="11" t="str">
        <f>'P&amp;L Summary'!A24</f>
        <v>Repairs/Maintenance</v>
      </c>
      <c r="B21" s="14">
        <f>'P&amp;L Summary'!$D24/12</f>
        <v>0</v>
      </c>
      <c r="C21" s="14">
        <f>'P&amp;L Summary'!$D24/12</f>
        <v>0</v>
      </c>
      <c r="D21" s="14">
        <f>'P&amp;L Summary'!$D24/12</f>
        <v>0</v>
      </c>
      <c r="E21" s="14">
        <f>'P&amp;L Summary'!$D24/12</f>
        <v>0</v>
      </c>
      <c r="F21" s="14">
        <f>'P&amp;L Summary'!$D24/12</f>
        <v>0</v>
      </c>
      <c r="G21" s="14">
        <f>'P&amp;L Summary'!$D24/12</f>
        <v>0</v>
      </c>
      <c r="H21" s="14">
        <f>'P&amp;L Summary'!$D24/12</f>
        <v>0</v>
      </c>
      <c r="I21" s="14">
        <f>'P&amp;L Summary'!$D24/12</f>
        <v>0</v>
      </c>
      <c r="J21" s="14">
        <f>'P&amp;L Summary'!$D24/12</f>
        <v>0</v>
      </c>
      <c r="K21" s="14">
        <f>'P&amp;L Summary'!$D24/12</f>
        <v>0</v>
      </c>
      <c r="L21" s="14">
        <f>'P&amp;L Summary'!$D24/12</f>
        <v>0</v>
      </c>
      <c r="M21" s="14">
        <f>'P&amp;L Summary'!$D24/12</f>
        <v>0</v>
      </c>
      <c r="N21" s="14">
        <f t="shared" si="1"/>
        <v>0</v>
      </c>
      <c r="O21" s="24" t="str">
        <f t="shared" si="2"/>
        <v>-</v>
      </c>
      <c r="P21" s="5"/>
    </row>
    <row r="22" spans="1:16" ht="13.7" customHeight="1">
      <c r="A22" s="11" t="str">
        <f>'P&amp;L Summary'!A25</f>
        <v>Equipment</v>
      </c>
      <c r="B22" s="14">
        <f>'P&amp;L Summary'!$D25/12</f>
        <v>0</v>
      </c>
      <c r="C22" s="14">
        <f>'P&amp;L Summary'!$D25/12</f>
        <v>0</v>
      </c>
      <c r="D22" s="14">
        <f>'P&amp;L Summary'!$D25/12</f>
        <v>0</v>
      </c>
      <c r="E22" s="14">
        <f>'P&amp;L Summary'!$D25/12</f>
        <v>0</v>
      </c>
      <c r="F22" s="14">
        <f>'P&amp;L Summary'!$D25/12</f>
        <v>0</v>
      </c>
      <c r="G22" s="14">
        <f>'P&amp;L Summary'!$D25/12</f>
        <v>0</v>
      </c>
      <c r="H22" s="14">
        <f>'P&amp;L Summary'!$D25/12</f>
        <v>0</v>
      </c>
      <c r="I22" s="14">
        <f>'P&amp;L Summary'!$D25/12</f>
        <v>0</v>
      </c>
      <c r="J22" s="14">
        <f>'P&amp;L Summary'!$D25/12</f>
        <v>0</v>
      </c>
      <c r="K22" s="14">
        <f>'P&amp;L Summary'!$D25/12</f>
        <v>0</v>
      </c>
      <c r="L22" s="14">
        <f>'P&amp;L Summary'!$D25/12</f>
        <v>0</v>
      </c>
      <c r="M22" s="14">
        <f>'P&amp;L Summary'!$D25/12</f>
        <v>0</v>
      </c>
      <c r="N22" s="14">
        <f t="shared" si="1"/>
        <v>0</v>
      </c>
      <c r="O22" s="24" t="str">
        <f t="shared" si="2"/>
        <v>-</v>
      </c>
      <c r="P22" s="5"/>
    </row>
    <row r="23" spans="1:16" ht="13.7" customHeight="1">
      <c r="A23" s="11" t="str">
        <f>'P&amp;L Summary'!A26</f>
        <v>Dues &amp; Subscriptions</v>
      </c>
      <c r="B23" s="14">
        <f>'P&amp;L Summary'!$D26/12</f>
        <v>0</v>
      </c>
      <c r="C23" s="14">
        <f>'P&amp;L Summary'!$D26/12</f>
        <v>0</v>
      </c>
      <c r="D23" s="14">
        <f>'P&amp;L Summary'!$D26/12</f>
        <v>0</v>
      </c>
      <c r="E23" s="14">
        <f>'P&amp;L Summary'!$D26/12</f>
        <v>0</v>
      </c>
      <c r="F23" s="14">
        <f>'P&amp;L Summary'!$D26/12</f>
        <v>0</v>
      </c>
      <c r="G23" s="14">
        <f>'P&amp;L Summary'!$D26/12</f>
        <v>0</v>
      </c>
      <c r="H23" s="14">
        <f>'P&amp;L Summary'!$D26/12</f>
        <v>0</v>
      </c>
      <c r="I23" s="14">
        <f>'P&amp;L Summary'!$D26/12</f>
        <v>0</v>
      </c>
      <c r="J23" s="14">
        <f>'P&amp;L Summary'!$D26/12</f>
        <v>0</v>
      </c>
      <c r="K23" s="14">
        <f>'P&amp;L Summary'!$D26/12</f>
        <v>0</v>
      </c>
      <c r="L23" s="14">
        <f>'P&amp;L Summary'!$D26/12</f>
        <v>0</v>
      </c>
      <c r="M23" s="14">
        <f>'P&amp;L Summary'!$D26/12</f>
        <v>0</v>
      </c>
      <c r="N23" s="14">
        <f t="shared" si="1"/>
        <v>0</v>
      </c>
      <c r="O23" s="24" t="str">
        <f t="shared" si="2"/>
        <v>-</v>
      </c>
      <c r="P23" s="5"/>
    </row>
    <row r="24" spans="1:16" ht="13.7" customHeight="1">
      <c r="A24" s="11" t="str">
        <f>'P&amp;L Summary'!A27</f>
        <v xml:space="preserve">Programming license </v>
      </c>
      <c r="B24" s="14">
        <f>'P&amp;L Summary'!$D27/12</f>
        <v>66.666666666666671</v>
      </c>
      <c r="C24" s="14">
        <f>'P&amp;L Summary'!$D27/12</f>
        <v>66.666666666666671</v>
      </c>
      <c r="D24" s="14">
        <f>'P&amp;L Summary'!$D27/12</f>
        <v>66.666666666666671</v>
      </c>
      <c r="E24" s="14">
        <f>'P&amp;L Summary'!$D27/12</f>
        <v>66.666666666666671</v>
      </c>
      <c r="F24" s="14">
        <f>'P&amp;L Summary'!$D27/12</f>
        <v>66.666666666666671</v>
      </c>
      <c r="G24" s="14">
        <f>'P&amp;L Summary'!$D27/12</f>
        <v>66.666666666666671</v>
      </c>
      <c r="H24" s="14">
        <f>'P&amp;L Summary'!$D27/12</f>
        <v>66.666666666666671</v>
      </c>
      <c r="I24" s="14">
        <f>'P&amp;L Summary'!$D27/12</f>
        <v>66.666666666666671</v>
      </c>
      <c r="J24" s="14">
        <f>'P&amp;L Summary'!$D27/12</f>
        <v>66.666666666666671</v>
      </c>
      <c r="K24" s="14">
        <f>'P&amp;L Summary'!$D27/12</f>
        <v>66.666666666666671</v>
      </c>
      <c r="L24" s="14">
        <f>'P&amp;L Summary'!$D27/12</f>
        <v>66.666666666666671</v>
      </c>
      <c r="M24" s="14">
        <f>'P&amp;L Summary'!$D27/12</f>
        <v>66.666666666666671</v>
      </c>
      <c r="N24" s="14">
        <f t="shared" si="1"/>
        <v>799.99999999999989</v>
      </c>
      <c r="O24" s="14">
        <f t="shared" si="2"/>
        <v>1.7777777777777774E-2</v>
      </c>
      <c r="P24" s="5"/>
    </row>
    <row r="25" spans="1:16" ht="13.7" customHeight="1">
      <c r="A25" s="11" t="str">
        <f>'P&amp;L Summary'!A28</f>
        <v>Telephone and Internet</v>
      </c>
      <c r="B25" s="14">
        <f>'P&amp;L Summary'!$D28/12</f>
        <v>100</v>
      </c>
      <c r="C25" s="14">
        <f>'P&amp;L Summary'!$D28/12</f>
        <v>100</v>
      </c>
      <c r="D25" s="14">
        <f>'P&amp;L Summary'!$D28/12</f>
        <v>100</v>
      </c>
      <c r="E25" s="14">
        <f>'P&amp;L Summary'!$D28/12</f>
        <v>100</v>
      </c>
      <c r="F25" s="14">
        <f>'P&amp;L Summary'!$D28/12</f>
        <v>100</v>
      </c>
      <c r="G25" s="14">
        <f>'P&amp;L Summary'!$D28/12</f>
        <v>100</v>
      </c>
      <c r="H25" s="14">
        <f>'P&amp;L Summary'!$D28/12</f>
        <v>100</v>
      </c>
      <c r="I25" s="14">
        <f>'P&amp;L Summary'!$D28/12</f>
        <v>100</v>
      </c>
      <c r="J25" s="14">
        <f>'P&amp;L Summary'!$D28/12</f>
        <v>100</v>
      </c>
      <c r="K25" s="14">
        <f>'P&amp;L Summary'!$D28/12</f>
        <v>100</v>
      </c>
      <c r="L25" s="14">
        <f>'P&amp;L Summary'!$D28/12</f>
        <v>100</v>
      </c>
      <c r="M25" s="14">
        <f>'P&amp;L Summary'!$D28/12</f>
        <v>100</v>
      </c>
      <c r="N25" s="14">
        <f t="shared" si="1"/>
        <v>1200</v>
      </c>
      <c r="O25" s="14">
        <f t="shared" si="2"/>
        <v>2.6666666666666668E-2</v>
      </c>
      <c r="P25" s="5"/>
    </row>
    <row r="26" spans="1:16" ht="13.7" customHeight="1">
      <c r="A26" s="11" t="str">
        <f>'P&amp;L Summary'!A29</f>
        <v>Property Taxes &amp; Common Charges</v>
      </c>
      <c r="B26" s="14">
        <f>'P&amp;L Summary'!$D29/12</f>
        <v>0</v>
      </c>
      <c r="C26" s="14">
        <f>'P&amp;L Summary'!$D29/12</f>
        <v>0</v>
      </c>
      <c r="D26" s="14">
        <f>'P&amp;L Summary'!$D29/12</f>
        <v>0</v>
      </c>
      <c r="E26" s="14">
        <f>'P&amp;L Summary'!$D29/12</f>
        <v>0</v>
      </c>
      <c r="F26" s="14">
        <f>'P&amp;L Summary'!$D29/12</f>
        <v>0</v>
      </c>
      <c r="G26" s="14">
        <f>'P&amp;L Summary'!$D29/12</f>
        <v>0</v>
      </c>
      <c r="H26" s="14">
        <f>'P&amp;L Summary'!$D29/12</f>
        <v>0</v>
      </c>
      <c r="I26" s="14">
        <f>'P&amp;L Summary'!$D29/12</f>
        <v>0</v>
      </c>
      <c r="J26" s="14">
        <f>'P&amp;L Summary'!$D29/12</f>
        <v>0</v>
      </c>
      <c r="K26" s="14">
        <f>'P&amp;L Summary'!$D29/12</f>
        <v>0</v>
      </c>
      <c r="L26" s="14">
        <f>'P&amp;L Summary'!$D29/12</f>
        <v>0</v>
      </c>
      <c r="M26" s="14">
        <f>'P&amp;L Summary'!$D29/12</f>
        <v>0</v>
      </c>
      <c r="N26" s="14">
        <f t="shared" si="1"/>
        <v>0</v>
      </c>
      <c r="O26" s="24" t="str">
        <f t="shared" si="2"/>
        <v>-</v>
      </c>
      <c r="P26" s="5"/>
    </row>
    <row r="27" spans="1:16" ht="13.7" customHeight="1">
      <c r="A27" s="11" t="str">
        <f>'P&amp;L Summary'!A30</f>
        <v>Car &amp; Truck Expense</v>
      </c>
      <c r="B27" s="14">
        <f>'P&amp;L Summary'!$D30/12</f>
        <v>0</v>
      </c>
      <c r="C27" s="14">
        <f>'P&amp;L Summary'!$D30/12</f>
        <v>0</v>
      </c>
      <c r="D27" s="14">
        <f>'P&amp;L Summary'!$D30/12</f>
        <v>0</v>
      </c>
      <c r="E27" s="14">
        <f>'P&amp;L Summary'!$D30/12</f>
        <v>0</v>
      </c>
      <c r="F27" s="14">
        <f>'P&amp;L Summary'!$D30/12</f>
        <v>0</v>
      </c>
      <c r="G27" s="14">
        <f>'P&amp;L Summary'!$D30/12</f>
        <v>0</v>
      </c>
      <c r="H27" s="14">
        <f>'P&amp;L Summary'!$D30/12</f>
        <v>0</v>
      </c>
      <c r="I27" s="14">
        <f>'P&amp;L Summary'!$D30/12</f>
        <v>0</v>
      </c>
      <c r="J27" s="14">
        <f>'P&amp;L Summary'!$D30/12</f>
        <v>0</v>
      </c>
      <c r="K27" s="14">
        <f>'P&amp;L Summary'!$D30/12</f>
        <v>0</v>
      </c>
      <c r="L27" s="14">
        <f>'P&amp;L Summary'!$D30/12</f>
        <v>0</v>
      </c>
      <c r="M27" s="14">
        <f>'P&amp;L Summary'!$D30/12</f>
        <v>0</v>
      </c>
      <c r="N27" s="14">
        <f t="shared" si="1"/>
        <v>0</v>
      </c>
      <c r="O27" s="24" t="str">
        <f t="shared" si="2"/>
        <v>-</v>
      </c>
      <c r="P27" s="5"/>
    </row>
    <row r="28" spans="1:16" ht="13.7" customHeight="1">
      <c r="A28" s="11" t="str">
        <f>'P&amp;L Summary'!A31</f>
        <v>Travel</v>
      </c>
      <c r="B28" s="14">
        <f>'P&amp;L Summary'!$D31/12</f>
        <v>227.08333333333334</v>
      </c>
      <c r="C28" s="14">
        <f>'P&amp;L Summary'!$D31/12</f>
        <v>227.08333333333334</v>
      </c>
      <c r="D28" s="14">
        <f>'P&amp;L Summary'!$D31/12</f>
        <v>227.08333333333334</v>
      </c>
      <c r="E28" s="14">
        <f>'P&amp;L Summary'!$D31/12</f>
        <v>227.08333333333334</v>
      </c>
      <c r="F28" s="14">
        <f>'P&amp;L Summary'!$D31/12</f>
        <v>227.08333333333334</v>
      </c>
      <c r="G28" s="14">
        <f>'P&amp;L Summary'!$D31/12</f>
        <v>227.08333333333334</v>
      </c>
      <c r="H28" s="14">
        <f>'P&amp;L Summary'!$D31/12</f>
        <v>227.08333333333334</v>
      </c>
      <c r="I28" s="14">
        <f>'P&amp;L Summary'!$D31/12</f>
        <v>227.08333333333334</v>
      </c>
      <c r="J28" s="14">
        <f>'P&amp;L Summary'!$D31/12</f>
        <v>227.08333333333334</v>
      </c>
      <c r="K28" s="14">
        <f>'P&amp;L Summary'!$D31/12</f>
        <v>227.08333333333334</v>
      </c>
      <c r="L28" s="14">
        <f>'P&amp;L Summary'!$D31/12</f>
        <v>227.08333333333334</v>
      </c>
      <c r="M28" s="14">
        <f>'P&amp;L Summary'!$D31/12</f>
        <v>227.08333333333334</v>
      </c>
      <c r="N28" s="14">
        <f t="shared" si="1"/>
        <v>2725</v>
      </c>
      <c r="O28" s="14">
        <f t="shared" si="2"/>
        <v>6.0555555555555557E-2</v>
      </c>
      <c r="P28" s="5"/>
    </row>
    <row r="29" spans="1:16" ht="13.7" customHeight="1">
      <c r="A29" s="11" t="str">
        <f>'P&amp;L Summary'!A32</f>
        <v>Utilities (Heat &amp; Electric)</v>
      </c>
      <c r="B29" s="14">
        <f>'P&amp;L Summary'!$D32/12</f>
        <v>0</v>
      </c>
      <c r="C29" s="14">
        <f>'P&amp;L Summary'!$D32/12</f>
        <v>0</v>
      </c>
      <c r="D29" s="14">
        <f>'P&amp;L Summary'!$D32/12</f>
        <v>0</v>
      </c>
      <c r="E29" s="14">
        <f>'P&amp;L Summary'!$D32/12</f>
        <v>0</v>
      </c>
      <c r="F29" s="14">
        <f>'P&amp;L Summary'!$D32/12</f>
        <v>0</v>
      </c>
      <c r="G29" s="14">
        <f>'P&amp;L Summary'!$D32/12</f>
        <v>0</v>
      </c>
      <c r="H29" s="14">
        <f>'P&amp;L Summary'!$D32/12</f>
        <v>0</v>
      </c>
      <c r="I29" s="14">
        <f>'P&amp;L Summary'!$D32/12</f>
        <v>0</v>
      </c>
      <c r="J29" s="14">
        <f>'P&amp;L Summary'!$D32/12</f>
        <v>0</v>
      </c>
      <c r="K29" s="14">
        <f>'P&amp;L Summary'!$D32/12</f>
        <v>0</v>
      </c>
      <c r="L29" s="14">
        <f>'P&amp;L Summary'!$D32/12</f>
        <v>0</v>
      </c>
      <c r="M29" s="14">
        <f>'P&amp;L Summary'!$D32/12</f>
        <v>0</v>
      </c>
      <c r="N29" s="14">
        <f t="shared" si="1"/>
        <v>0</v>
      </c>
      <c r="O29" s="24" t="str">
        <f t="shared" si="2"/>
        <v>-</v>
      </c>
      <c r="P29" s="5"/>
    </row>
    <row r="30" spans="1:16" ht="13.7" customHeight="1">
      <c r="A30" s="11" t="str">
        <f>'P&amp;L Summary'!A33</f>
        <v>Sanitation</v>
      </c>
      <c r="B30" s="14">
        <f>'P&amp;L Summary'!$D33/12</f>
        <v>0</v>
      </c>
      <c r="C30" s="14">
        <f>'P&amp;L Summary'!$D33/12</f>
        <v>0</v>
      </c>
      <c r="D30" s="14">
        <f>'P&amp;L Summary'!$D33/12</f>
        <v>0</v>
      </c>
      <c r="E30" s="14">
        <f>'P&amp;L Summary'!$D33/12</f>
        <v>0</v>
      </c>
      <c r="F30" s="14">
        <f>'P&amp;L Summary'!$D33/12</f>
        <v>0</v>
      </c>
      <c r="G30" s="14">
        <f>'P&amp;L Summary'!$D33/12</f>
        <v>0</v>
      </c>
      <c r="H30" s="14">
        <f>'P&amp;L Summary'!$D33/12</f>
        <v>0</v>
      </c>
      <c r="I30" s="14">
        <f>'P&amp;L Summary'!$D33/12</f>
        <v>0</v>
      </c>
      <c r="J30" s="14">
        <f>'P&amp;L Summary'!$D33/12</f>
        <v>0</v>
      </c>
      <c r="K30" s="14">
        <f>'P&amp;L Summary'!$D33/12</f>
        <v>0</v>
      </c>
      <c r="L30" s="14">
        <f>'P&amp;L Summary'!$D33/12</f>
        <v>0</v>
      </c>
      <c r="M30" s="14">
        <f>'P&amp;L Summary'!$D33/12</f>
        <v>0</v>
      </c>
      <c r="N30" s="14">
        <f t="shared" si="1"/>
        <v>0</v>
      </c>
      <c r="O30" s="24" t="str">
        <f t="shared" si="2"/>
        <v>-</v>
      </c>
      <c r="P30" s="5"/>
    </row>
    <row r="31" spans="1:16" ht="13.7" customHeight="1">
      <c r="A31" s="11" t="str">
        <f>'P&amp;L Summary'!A34</f>
        <v>Depreciation/Amortization</v>
      </c>
      <c r="B31" s="14">
        <f>'P&amp;L Summary'!$D34/12</f>
        <v>0</v>
      </c>
      <c r="C31" s="14">
        <f>'P&amp;L Summary'!$D34/12</f>
        <v>0</v>
      </c>
      <c r="D31" s="14">
        <f>'P&amp;L Summary'!$D34/12</f>
        <v>0</v>
      </c>
      <c r="E31" s="14">
        <f>'P&amp;L Summary'!$D34/12</f>
        <v>0</v>
      </c>
      <c r="F31" s="14">
        <f>'P&amp;L Summary'!$D34/12</f>
        <v>0</v>
      </c>
      <c r="G31" s="14">
        <f>'P&amp;L Summary'!$D34/12</f>
        <v>0</v>
      </c>
      <c r="H31" s="14">
        <f>'P&amp;L Summary'!$D34/12</f>
        <v>0</v>
      </c>
      <c r="I31" s="14">
        <f>'P&amp;L Summary'!$D34/12</f>
        <v>0</v>
      </c>
      <c r="J31" s="14">
        <f>'P&amp;L Summary'!$D34/12</f>
        <v>0</v>
      </c>
      <c r="K31" s="14">
        <f>'P&amp;L Summary'!$D34/12</f>
        <v>0</v>
      </c>
      <c r="L31" s="14">
        <f>'P&amp;L Summary'!$D34/12</f>
        <v>0</v>
      </c>
      <c r="M31" s="14">
        <f>'P&amp;L Summary'!$D34/12</f>
        <v>0</v>
      </c>
      <c r="N31" s="14">
        <f t="shared" si="1"/>
        <v>0</v>
      </c>
      <c r="O31" s="24" t="str">
        <f t="shared" si="2"/>
        <v>-</v>
      </c>
      <c r="P31" s="5"/>
    </row>
    <row r="32" spans="1:16" ht="13.7" customHeight="1">
      <c r="A32" s="11" t="str">
        <f>'P&amp;L Summary'!A35</f>
        <v>Taxes &amp; Licenses</v>
      </c>
      <c r="B32" s="14">
        <f>'P&amp;L Summary'!$D35/12</f>
        <v>0</v>
      </c>
      <c r="C32" s="14">
        <f>'P&amp;L Summary'!$D35/12</f>
        <v>0</v>
      </c>
      <c r="D32" s="14">
        <f>'P&amp;L Summary'!$D35/12</f>
        <v>0</v>
      </c>
      <c r="E32" s="14">
        <f>'P&amp;L Summary'!$D35/12</f>
        <v>0</v>
      </c>
      <c r="F32" s="14">
        <f>'P&amp;L Summary'!$D35/12</f>
        <v>0</v>
      </c>
      <c r="G32" s="14">
        <f>'P&amp;L Summary'!$D35/12</f>
        <v>0</v>
      </c>
      <c r="H32" s="14">
        <f>'P&amp;L Summary'!$D35/12</f>
        <v>0</v>
      </c>
      <c r="I32" s="14">
        <f>'P&amp;L Summary'!$D35/12</f>
        <v>0</v>
      </c>
      <c r="J32" s="14">
        <f>'P&amp;L Summary'!$D35/12</f>
        <v>0</v>
      </c>
      <c r="K32" s="14">
        <f>'P&amp;L Summary'!$D35/12</f>
        <v>0</v>
      </c>
      <c r="L32" s="14">
        <f>'P&amp;L Summary'!$D35/12</f>
        <v>0</v>
      </c>
      <c r="M32" s="14">
        <f>'P&amp;L Summary'!$D35/12</f>
        <v>0</v>
      </c>
      <c r="N32" s="14">
        <f t="shared" si="1"/>
        <v>0</v>
      </c>
      <c r="O32" s="24" t="str">
        <f t="shared" si="2"/>
        <v>-</v>
      </c>
      <c r="P32" s="5"/>
    </row>
    <row r="33" spans="1:16" ht="13.7" customHeight="1">
      <c r="A33" s="11" t="str">
        <f>'P&amp;L Summary'!A36</f>
        <v>Interest</v>
      </c>
      <c r="B33" s="14">
        <f>'P&amp;L Summary'!$D36/12</f>
        <v>0</v>
      </c>
      <c r="C33" s="14">
        <f>'P&amp;L Summary'!$D36/12</f>
        <v>0</v>
      </c>
      <c r="D33" s="14">
        <f>'P&amp;L Summary'!$D36/12</f>
        <v>0</v>
      </c>
      <c r="E33" s="14">
        <f>'P&amp;L Summary'!$D36/12</f>
        <v>0</v>
      </c>
      <c r="F33" s="14">
        <f>'P&amp;L Summary'!$D36/12</f>
        <v>0</v>
      </c>
      <c r="G33" s="14">
        <f>'P&amp;L Summary'!$D36/12</f>
        <v>0</v>
      </c>
      <c r="H33" s="14">
        <f>'P&amp;L Summary'!$D36/12</f>
        <v>0</v>
      </c>
      <c r="I33" s="14">
        <f>'P&amp;L Summary'!$D36/12</f>
        <v>0</v>
      </c>
      <c r="J33" s="14">
        <f>'P&amp;L Summary'!$D36/12</f>
        <v>0</v>
      </c>
      <c r="K33" s="14">
        <f>'P&amp;L Summary'!$D36/12</f>
        <v>0</v>
      </c>
      <c r="L33" s="14">
        <f>'P&amp;L Summary'!$D36/12</f>
        <v>0</v>
      </c>
      <c r="M33" s="14">
        <f>'P&amp;L Summary'!$D36/12</f>
        <v>0</v>
      </c>
      <c r="N33" s="14">
        <f t="shared" si="1"/>
        <v>0</v>
      </c>
      <c r="O33" s="24" t="str">
        <f t="shared" si="2"/>
        <v>-</v>
      </c>
      <c r="P33" s="5"/>
    </row>
    <row r="34" spans="1:16" ht="13.7" customHeight="1">
      <c r="A34" s="11" t="str">
        <f>'P&amp;L Summary'!A37</f>
        <v>Misc.</v>
      </c>
      <c r="B34" s="15">
        <f>'P&amp;L Summary'!$D37/12</f>
        <v>0</v>
      </c>
      <c r="C34" s="15">
        <f>'P&amp;L Summary'!$D37/12</f>
        <v>0</v>
      </c>
      <c r="D34" s="15">
        <f>'P&amp;L Summary'!$D37/12</f>
        <v>0</v>
      </c>
      <c r="E34" s="15">
        <f>'P&amp;L Summary'!$D37/12</f>
        <v>0</v>
      </c>
      <c r="F34" s="15">
        <f>'P&amp;L Summary'!$D37/12</f>
        <v>0</v>
      </c>
      <c r="G34" s="15">
        <f>'P&amp;L Summary'!$D37/12</f>
        <v>0</v>
      </c>
      <c r="H34" s="15">
        <f>'P&amp;L Summary'!$D37/12</f>
        <v>0</v>
      </c>
      <c r="I34" s="15">
        <f>'P&amp;L Summary'!$D37/12</f>
        <v>0</v>
      </c>
      <c r="J34" s="15">
        <f>'P&amp;L Summary'!$D37/12</f>
        <v>0</v>
      </c>
      <c r="K34" s="15">
        <f>'P&amp;L Summary'!$D37/12</f>
        <v>0</v>
      </c>
      <c r="L34" s="15">
        <f>'P&amp;L Summary'!$D37/12</f>
        <v>0</v>
      </c>
      <c r="M34" s="15">
        <f>'P&amp;L Summary'!$D37/12</f>
        <v>0</v>
      </c>
      <c r="N34" s="15">
        <f t="shared" si="1"/>
        <v>0</v>
      </c>
      <c r="O34" s="24" t="str">
        <f t="shared" si="2"/>
        <v>-</v>
      </c>
      <c r="P34" s="5"/>
    </row>
    <row r="35" spans="1:16" ht="13.5" customHeight="1">
      <c r="A35" s="76" t="s">
        <v>121</v>
      </c>
      <c r="B35" s="17">
        <f t="shared" ref="B35:O35" si="4">SUM(B8:B34)</f>
        <v>1127.0833333333333</v>
      </c>
      <c r="C35" s="17">
        <f t="shared" si="4"/>
        <v>1127.0833333333333</v>
      </c>
      <c r="D35" s="17">
        <f t="shared" si="4"/>
        <v>1127.0833333333333</v>
      </c>
      <c r="E35" s="17">
        <f t="shared" si="4"/>
        <v>1127.0833333333333</v>
      </c>
      <c r="F35" s="17">
        <f t="shared" si="4"/>
        <v>1127.0833333333333</v>
      </c>
      <c r="G35" s="17">
        <f t="shared" si="4"/>
        <v>1127.0833333333333</v>
      </c>
      <c r="H35" s="17">
        <f t="shared" si="4"/>
        <v>1127.0833333333333</v>
      </c>
      <c r="I35" s="17">
        <f t="shared" si="4"/>
        <v>1127.0833333333333</v>
      </c>
      <c r="J35" s="17">
        <f t="shared" si="4"/>
        <v>1127.0833333333333</v>
      </c>
      <c r="K35" s="17">
        <f t="shared" si="4"/>
        <v>1127.0833333333333</v>
      </c>
      <c r="L35" s="17">
        <f t="shared" si="4"/>
        <v>1127.0833333333333</v>
      </c>
      <c r="M35" s="17">
        <f t="shared" si="4"/>
        <v>1127.0833333333333</v>
      </c>
      <c r="N35" s="17">
        <f t="shared" si="4"/>
        <v>13525</v>
      </c>
      <c r="O35" s="85">
        <f t="shared" si="4"/>
        <v>0.30055555555555558</v>
      </c>
      <c r="P35" s="5"/>
    </row>
    <row r="36" spans="1:16" ht="13.5" customHeight="1">
      <c r="A36" s="5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5"/>
      <c r="P36" s="85"/>
    </row>
    <row r="37" spans="1:16" ht="13.5" customHeight="1">
      <c r="A37" s="76" t="s">
        <v>49</v>
      </c>
      <c r="B37" s="15">
        <f t="shared" ref="B37:N37" si="5">B5-B35</f>
        <v>2622.916666666667</v>
      </c>
      <c r="C37" s="15">
        <f t="shared" si="5"/>
        <v>2622.916666666667</v>
      </c>
      <c r="D37" s="15">
        <f t="shared" si="5"/>
        <v>2622.916666666667</v>
      </c>
      <c r="E37" s="15">
        <f t="shared" si="5"/>
        <v>2622.916666666667</v>
      </c>
      <c r="F37" s="15">
        <f t="shared" si="5"/>
        <v>2622.916666666667</v>
      </c>
      <c r="G37" s="15">
        <f t="shared" si="5"/>
        <v>2622.916666666667</v>
      </c>
      <c r="H37" s="15">
        <f t="shared" si="5"/>
        <v>2622.916666666667</v>
      </c>
      <c r="I37" s="15">
        <f t="shared" si="5"/>
        <v>2622.916666666667</v>
      </c>
      <c r="J37" s="15">
        <f t="shared" si="5"/>
        <v>2622.916666666667</v>
      </c>
      <c r="K37" s="15">
        <f t="shared" si="5"/>
        <v>2622.916666666667</v>
      </c>
      <c r="L37" s="15">
        <f t="shared" si="5"/>
        <v>2622.916666666667</v>
      </c>
      <c r="M37" s="15">
        <f t="shared" si="5"/>
        <v>2622.916666666667</v>
      </c>
      <c r="N37" s="91">
        <f t="shared" si="5"/>
        <v>31475</v>
      </c>
      <c r="O37" s="14">
        <f>IF(N37=0,"-",N37/N4)</f>
        <v>0.69944444444444442</v>
      </c>
      <c r="P37" s="5"/>
    </row>
  </sheetData>
  <mergeCells count="1">
    <mergeCell ref="A1:O1"/>
  </mergeCells>
  <pageMargins left="0.7" right="0.7" top="0.75" bottom="0.75" header="0.3" footer="0.3"/>
  <pageSetup orientation="landscape"/>
  <headerFooter>
    <oddFooter>&amp;L&amp;"Arial,Regular"&amp;10&amp;K000000Aga_Ratajska(2).xlsm&amp;R&amp;"Arial,Regular"&amp;10&amp;K0000009/10/18 - 2:19 PM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"/>
  <sheetViews>
    <sheetView showGridLines="0" workbookViewId="0">
      <selection sqref="A1:O1"/>
    </sheetView>
  </sheetViews>
  <sheetFormatPr defaultColWidth="10.85546875" defaultRowHeight="12.75" customHeight="1"/>
  <cols>
    <col min="1" max="1" width="39.42578125" style="93" customWidth="1"/>
    <col min="2" max="13" width="9.7109375" style="93" customWidth="1"/>
    <col min="14" max="14" width="11.28515625" style="93" customWidth="1"/>
    <col min="15" max="15" width="8.7109375" style="93" customWidth="1"/>
    <col min="16" max="256" width="10.85546875" style="93" customWidth="1"/>
  </cols>
  <sheetData>
    <row r="1" spans="1:16" ht="24.75" customHeight="1">
      <c r="A1" s="195" t="str">
        <f>CONCATENATE("Pro Forma Profit &amp; Loss - Year 3 -   ",Details!B1)</f>
        <v>Pro Forma Profit &amp; Loss - Year 3 -   Find Yourself in Ellenville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5"/>
    </row>
    <row r="2" spans="1:16" ht="15" customHeight="1">
      <c r="A2" s="78"/>
      <c r="B2" s="79">
        <f>'P&amp;L Yr 1'!B2</f>
        <v>8.3333333333333329E-2</v>
      </c>
      <c r="C2" s="79">
        <f>'P&amp;L Yr 1'!C2</f>
        <v>8.3333333333333329E-2</v>
      </c>
      <c r="D2" s="79">
        <f>'P&amp;L Yr 1'!D2</f>
        <v>8.3333333333333329E-2</v>
      </c>
      <c r="E2" s="79">
        <f>'P&amp;L Yr 1'!E2</f>
        <v>8.3333333333333329E-2</v>
      </c>
      <c r="F2" s="79">
        <f>'P&amp;L Yr 1'!F2</f>
        <v>8.3333333333333329E-2</v>
      </c>
      <c r="G2" s="79">
        <f>'P&amp;L Yr 1'!G2</f>
        <v>8.3333333333333329E-2</v>
      </c>
      <c r="H2" s="79">
        <f>'P&amp;L Yr 1'!H2</f>
        <v>8.3333333333333329E-2</v>
      </c>
      <c r="I2" s="79">
        <f>'P&amp;L Yr 1'!I2</f>
        <v>8.3333333333333329E-2</v>
      </c>
      <c r="J2" s="79">
        <f>'P&amp;L Yr 1'!J2</f>
        <v>8.3333333333333329E-2</v>
      </c>
      <c r="K2" s="79">
        <f>'P&amp;L Yr 1'!K2</f>
        <v>8.3333333333333329E-2</v>
      </c>
      <c r="L2" s="79">
        <f>'P&amp;L Yr 1'!L2</f>
        <v>8.3333333333333329E-2</v>
      </c>
      <c r="M2" s="79">
        <f>'P&amp;L Yr 1'!M2</f>
        <v>8.3333333333333329E-2</v>
      </c>
      <c r="N2" s="22">
        <f>SUM(B2:M2)</f>
        <v>1</v>
      </c>
      <c r="O2" s="94"/>
      <c r="P2" s="5"/>
    </row>
    <row r="3" spans="1:16" ht="14.25" customHeight="1">
      <c r="A3" s="5"/>
      <c r="B3" s="19" t="s">
        <v>106</v>
      </c>
      <c r="C3" s="19" t="s">
        <v>107</v>
      </c>
      <c r="D3" s="19" t="s">
        <v>108</v>
      </c>
      <c r="E3" s="19" t="s">
        <v>109</v>
      </c>
      <c r="F3" s="19" t="s">
        <v>110</v>
      </c>
      <c r="G3" s="19" t="s">
        <v>111</v>
      </c>
      <c r="H3" s="19" t="s">
        <v>112</v>
      </c>
      <c r="I3" s="19" t="s">
        <v>113</v>
      </c>
      <c r="J3" s="19" t="s">
        <v>114</v>
      </c>
      <c r="K3" s="19" t="s">
        <v>115</v>
      </c>
      <c r="L3" s="19" t="s">
        <v>116</v>
      </c>
      <c r="M3" s="19" t="s">
        <v>117</v>
      </c>
      <c r="N3" s="19" t="s">
        <v>118</v>
      </c>
      <c r="O3" s="83"/>
      <c r="P3" s="5"/>
    </row>
    <row r="4" spans="1:16" ht="13.7" customHeight="1">
      <c r="A4" s="38" t="s">
        <v>119</v>
      </c>
      <c r="B4" s="15">
        <f>'P&amp;L Summary'!$E$6*B$2</f>
        <v>3750</v>
      </c>
      <c r="C4" s="15">
        <f>'P&amp;L Summary'!$E$6*C$2</f>
        <v>3750</v>
      </c>
      <c r="D4" s="15">
        <f>'P&amp;L Summary'!$E$6*D$2</f>
        <v>3750</v>
      </c>
      <c r="E4" s="15">
        <f>'P&amp;L Summary'!$E$6*E$2</f>
        <v>3750</v>
      </c>
      <c r="F4" s="15">
        <f>'P&amp;L Summary'!$E$6*F$2</f>
        <v>3750</v>
      </c>
      <c r="G4" s="15">
        <f>'P&amp;L Summary'!$E$6*G$2</f>
        <v>3750</v>
      </c>
      <c r="H4" s="15">
        <f>'P&amp;L Summary'!$E$6*H$2</f>
        <v>3750</v>
      </c>
      <c r="I4" s="15">
        <f>'P&amp;L Summary'!$E$6*I$2</f>
        <v>3750</v>
      </c>
      <c r="J4" s="15">
        <f>'P&amp;L Summary'!$E$6*J$2</f>
        <v>3750</v>
      </c>
      <c r="K4" s="15">
        <f>'P&amp;L Summary'!$E$6*K$2</f>
        <v>3750</v>
      </c>
      <c r="L4" s="15">
        <f>'P&amp;L Summary'!$E$6*L$2</f>
        <v>3750</v>
      </c>
      <c r="M4" s="15">
        <f>'P&amp;L Summary'!$E$6*M$2</f>
        <v>3750</v>
      </c>
      <c r="N4" s="15">
        <f>SUM(B4:M4)</f>
        <v>45000</v>
      </c>
      <c r="O4" s="84"/>
      <c r="P4" s="5"/>
    </row>
    <row r="5" spans="1:16" ht="13.5" customHeight="1">
      <c r="A5" s="38" t="s">
        <v>19</v>
      </c>
      <c r="B5" s="17">
        <f t="shared" ref="B5:M5" si="0">B4</f>
        <v>3750</v>
      </c>
      <c r="C5" s="17">
        <f t="shared" si="0"/>
        <v>3750</v>
      </c>
      <c r="D5" s="17">
        <f t="shared" si="0"/>
        <v>3750</v>
      </c>
      <c r="E5" s="17">
        <f t="shared" si="0"/>
        <v>3750</v>
      </c>
      <c r="F5" s="17">
        <f t="shared" si="0"/>
        <v>3750</v>
      </c>
      <c r="G5" s="17">
        <f t="shared" si="0"/>
        <v>3750</v>
      </c>
      <c r="H5" s="17">
        <f t="shared" si="0"/>
        <v>3750</v>
      </c>
      <c r="I5" s="17">
        <f t="shared" si="0"/>
        <v>3750</v>
      </c>
      <c r="J5" s="17">
        <f t="shared" si="0"/>
        <v>3750</v>
      </c>
      <c r="K5" s="17">
        <f t="shared" si="0"/>
        <v>3750</v>
      </c>
      <c r="L5" s="17">
        <f t="shared" si="0"/>
        <v>3750</v>
      </c>
      <c r="M5" s="17">
        <f t="shared" si="0"/>
        <v>3750</v>
      </c>
      <c r="N5" s="17">
        <f>SUM(B5:M5)</f>
        <v>45000</v>
      </c>
      <c r="O5" s="14">
        <f>IF(N5=0,"-",N5/N4)</f>
        <v>1</v>
      </c>
      <c r="P5" s="5"/>
    </row>
    <row r="6" spans="1:16" ht="13.5" customHeight="1">
      <c r="A6" s="5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40"/>
      <c r="O6" s="5"/>
      <c r="P6" s="85"/>
    </row>
    <row r="7" spans="1:16" ht="14.25" customHeight="1">
      <c r="A7" s="41" t="s">
        <v>20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5"/>
      <c r="P7" s="5"/>
    </row>
    <row r="8" spans="1:16" ht="13.7" customHeight="1">
      <c r="A8" s="68" t="str">
        <f>'P&amp;L Summary'!A11</f>
        <v>Owners' Compensation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f t="shared" ref="N8:N34" si="1">SUM(B8:M8)</f>
        <v>0</v>
      </c>
      <c r="O8" s="24" t="str">
        <f t="shared" ref="O8:O34" si="2">IF(N8=0,"-",N8/$N$4)</f>
        <v>-</v>
      </c>
      <c r="P8" s="5"/>
    </row>
    <row r="9" spans="1:16" ht="13.7" customHeight="1">
      <c r="A9" s="11" t="str">
        <f>'P&amp;L Summary'!A12</f>
        <v>Legal and Accounting</v>
      </c>
      <c r="B9" s="14">
        <f t="shared" ref="B9:M9" si="3">$DOI$20:$BGC$2147778565</f>
        <v>33.333333333333336</v>
      </c>
      <c r="C9" s="14">
        <f t="shared" si="3"/>
        <v>33.333333333333336</v>
      </c>
      <c r="D9" s="14">
        <f t="shared" si="3"/>
        <v>33.333333333333336</v>
      </c>
      <c r="E9" s="14">
        <f t="shared" si="3"/>
        <v>33.333333333333336</v>
      </c>
      <c r="F9" s="14">
        <f t="shared" si="3"/>
        <v>33.333333333333336</v>
      </c>
      <c r="G9" s="14">
        <f t="shared" si="3"/>
        <v>33.333333333333336</v>
      </c>
      <c r="H9" s="14">
        <f t="shared" si="3"/>
        <v>33.333333333333336</v>
      </c>
      <c r="I9" s="14">
        <f t="shared" si="3"/>
        <v>33.333333333333336</v>
      </c>
      <c r="J9" s="14">
        <f t="shared" si="3"/>
        <v>33.333333333333336</v>
      </c>
      <c r="K9" s="14">
        <f t="shared" si="3"/>
        <v>33.333333333333336</v>
      </c>
      <c r="L9" s="14">
        <f t="shared" si="3"/>
        <v>33.333333333333336</v>
      </c>
      <c r="M9" s="14">
        <f t="shared" si="3"/>
        <v>33.333333333333336</v>
      </c>
      <c r="N9" s="14">
        <f t="shared" si="1"/>
        <v>399.99999999999994</v>
      </c>
      <c r="O9" s="14">
        <f t="shared" si="2"/>
        <v>8.8888888888888871E-3</v>
      </c>
      <c r="P9" s="5"/>
    </row>
    <row r="10" spans="1:16" ht="13.7" customHeight="1">
      <c r="A10" s="11" t="str">
        <f>'P&amp;L Summary'!A13</f>
        <v>Advertising &amp; Marketing</v>
      </c>
      <c r="B10" s="14">
        <f>'P&amp;L Summary'!$E13/12</f>
        <v>500</v>
      </c>
      <c r="C10" s="14">
        <f>'P&amp;L Summary'!$E13/12</f>
        <v>500</v>
      </c>
      <c r="D10" s="14">
        <f>'P&amp;L Summary'!$E13/12</f>
        <v>500</v>
      </c>
      <c r="E10" s="14">
        <f>'P&amp;L Summary'!$E13/12</f>
        <v>500</v>
      </c>
      <c r="F10" s="14">
        <f>'P&amp;L Summary'!$E13/12</f>
        <v>500</v>
      </c>
      <c r="G10" s="14">
        <f>'P&amp;L Summary'!$E13/12</f>
        <v>500</v>
      </c>
      <c r="H10" s="14">
        <f>'P&amp;L Summary'!$E13/12</f>
        <v>500</v>
      </c>
      <c r="I10" s="14">
        <f>'P&amp;L Summary'!$E13/12</f>
        <v>500</v>
      </c>
      <c r="J10" s="14">
        <f>'P&amp;L Summary'!$E13/12</f>
        <v>500</v>
      </c>
      <c r="K10" s="14">
        <f>'P&amp;L Summary'!$E13/12</f>
        <v>500</v>
      </c>
      <c r="L10" s="14">
        <f>'P&amp;L Summary'!$E13/12</f>
        <v>500</v>
      </c>
      <c r="M10" s="14">
        <f>'P&amp;L Summary'!$E13/12</f>
        <v>500</v>
      </c>
      <c r="N10" s="14">
        <f t="shared" si="1"/>
        <v>6000</v>
      </c>
      <c r="O10" s="14">
        <f t="shared" si="2"/>
        <v>0.13333333333333333</v>
      </c>
      <c r="P10" s="5"/>
    </row>
    <row r="11" spans="1:16" ht="13.7" customHeight="1">
      <c r="A11" s="11" t="str">
        <f>'P&amp;L Summary'!A14</f>
        <v>Bank Charges</v>
      </c>
      <c r="B11" s="14">
        <f>'P&amp;L Summary'!$E14/12</f>
        <v>0</v>
      </c>
      <c r="C11" s="14">
        <f>'P&amp;L Summary'!$E14/12</f>
        <v>0</v>
      </c>
      <c r="D11" s="14">
        <f>'P&amp;L Summary'!$E14/12</f>
        <v>0</v>
      </c>
      <c r="E11" s="14">
        <f>'P&amp;L Summary'!$E14/12</f>
        <v>0</v>
      </c>
      <c r="F11" s="14">
        <f>'P&amp;L Summary'!$E14/12</f>
        <v>0</v>
      </c>
      <c r="G11" s="14">
        <f>'P&amp;L Summary'!$E14/12</f>
        <v>0</v>
      </c>
      <c r="H11" s="14">
        <f>'P&amp;L Summary'!$E14/12</f>
        <v>0</v>
      </c>
      <c r="I11" s="14">
        <f>'P&amp;L Summary'!$E14/12</f>
        <v>0</v>
      </c>
      <c r="J11" s="14">
        <f>'P&amp;L Summary'!$E14/12</f>
        <v>0</v>
      </c>
      <c r="K11" s="14">
        <f>'P&amp;L Summary'!$E14/12</f>
        <v>0</v>
      </c>
      <c r="L11" s="14">
        <f>'P&amp;L Summary'!$E14/12</f>
        <v>0</v>
      </c>
      <c r="M11" s="14">
        <f>'P&amp;L Summary'!$E14/12</f>
        <v>0</v>
      </c>
      <c r="N11" s="14">
        <f t="shared" si="1"/>
        <v>0</v>
      </c>
      <c r="O11" s="24" t="str">
        <f t="shared" si="2"/>
        <v>-</v>
      </c>
      <c r="P11" s="5"/>
    </row>
    <row r="12" spans="1:16" ht="13.7" customHeight="1">
      <c r="A12" s="11" t="str">
        <f>'P&amp;L Summary'!A15</f>
        <v>Credit Card Fees</v>
      </c>
      <c r="B12" s="14">
        <f>'P&amp;L Summary'!$E15/12</f>
        <v>0</v>
      </c>
      <c r="C12" s="14">
        <f>'P&amp;L Summary'!$E15/12</f>
        <v>0</v>
      </c>
      <c r="D12" s="14">
        <f>'P&amp;L Summary'!$E15/12</f>
        <v>0</v>
      </c>
      <c r="E12" s="14">
        <f>'P&amp;L Summary'!$E15/12</f>
        <v>0</v>
      </c>
      <c r="F12" s="14">
        <f>'P&amp;L Summary'!$E15/12</f>
        <v>0</v>
      </c>
      <c r="G12" s="14">
        <f>'P&amp;L Summary'!$E15/12</f>
        <v>0</v>
      </c>
      <c r="H12" s="14">
        <f>'P&amp;L Summary'!$E15/12</f>
        <v>0</v>
      </c>
      <c r="I12" s="14">
        <f>'P&amp;L Summary'!$E15/12</f>
        <v>0</v>
      </c>
      <c r="J12" s="14">
        <f>'P&amp;L Summary'!$E15/12</f>
        <v>0</v>
      </c>
      <c r="K12" s="14">
        <f>'P&amp;L Summary'!$E15/12</f>
        <v>0</v>
      </c>
      <c r="L12" s="14">
        <f>'P&amp;L Summary'!$E15/12</f>
        <v>0</v>
      </c>
      <c r="M12" s="14">
        <f>'P&amp;L Summary'!$E15/12</f>
        <v>0</v>
      </c>
      <c r="N12" s="14">
        <f t="shared" si="1"/>
        <v>0</v>
      </c>
      <c r="O12" s="24" t="str">
        <f t="shared" si="2"/>
        <v>-</v>
      </c>
      <c r="P12" s="5"/>
    </row>
    <row r="13" spans="1:16" ht="13.7" customHeight="1">
      <c r="A13" s="11" t="str">
        <f>'P&amp;L Summary'!A16</f>
        <v>Bookkeeping/Payroll Service</v>
      </c>
      <c r="B13" s="14">
        <f>'P&amp;L Summary'!$E16/12</f>
        <v>0</v>
      </c>
      <c r="C13" s="14">
        <f>'P&amp;L Summary'!$E16/12</f>
        <v>0</v>
      </c>
      <c r="D13" s="14">
        <f>'P&amp;L Summary'!$E16/12</f>
        <v>0</v>
      </c>
      <c r="E13" s="14">
        <f>'P&amp;L Summary'!$E16/12</f>
        <v>0</v>
      </c>
      <c r="F13" s="14">
        <f>'P&amp;L Summary'!$E16/12</f>
        <v>0</v>
      </c>
      <c r="G13" s="14">
        <f>'P&amp;L Summary'!$E16/12</f>
        <v>0</v>
      </c>
      <c r="H13" s="14">
        <f>'P&amp;L Summary'!$E16/12</f>
        <v>0</v>
      </c>
      <c r="I13" s="14">
        <f>'P&amp;L Summary'!$E16/12</f>
        <v>0</v>
      </c>
      <c r="J13" s="14">
        <f>'P&amp;L Summary'!$E16/12</f>
        <v>0</v>
      </c>
      <c r="K13" s="14">
        <f>'P&amp;L Summary'!$E16/12</f>
        <v>0</v>
      </c>
      <c r="L13" s="14">
        <f>'P&amp;L Summary'!$E16/12</f>
        <v>0</v>
      </c>
      <c r="M13" s="14">
        <f>'P&amp;L Summary'!$E16/12</f>
        <v>0</v>
      </c>
      <c r="N13" s="14">
        <f t="shared" si="1"/>
        <v>0</v>
      </c>
      <c r="O13" s="24" t="str">
        <f t="shared" si="2"/>
        <v>-</v>
      </c>
      <c r="P13" s="5"/>
    </row>
    <row r="14" spans="1:16" ht="13.7" customHeight="1">
      <c r="A14" s="11" t="str">
        <f>'P&amp;L Summary'!A17</f>
        <v>Insurance ( Liability, Health, Equipment)</v>
      </c>
      <c r="B14" s="14">
        <f>'P&amp;L Summary'!$E17/12</f>
        <v>100</v>
      </c>
      <c r="C14" s="14">
        <f>'P&amp;L Summary'!$E17/12</f>
        <v>100</v>
      </c>
      <c r="D14" s="14">
        <f>'P&amp;L Summary'!$E17/12</f>
        <v>100</v>
      </c>
      <c r="E14" s="14">
        <f>'P&amp;L Summary'!$E17/12</f>
        <v>100</v>
      </c>
      <c r="F14" s="14">
        <f>'P&amp;L Summary'!$E17/12</f>
        <v>100</v>
      </c>
      <c r="G14" s="14">
        <f>'P&amp;L Summary'!$E17/12</f>
        <v>100</v>
      </c>
      <c r="H14" s="14">
        <f>'P&amp;L Summary'!$E17/12</f>
        <v>100</v>
      </c>
      <c r="I14" s="14">
        <f>'P&amp;L Summary'!$E17/12</f>
        <v>100</v>
      </c>
      <c r="J14" s="14">
        <f>'P&amp;L Summary'!$E17/12</f>
        <v>100</v>
      </c>
      <c r="K14" s="14">
        <f>'P&amp;L Summary'!$E17/12</f>
        <v>100</v>
      </c>
      <c r="L14" s="14">
        <f>'P&amp;L Summary'!$E17/12</f>
        <v>100</v>
      </c>
      <c r="M14" s="14">
        <f>'P&amp;L Summary'!$E17/12</f>
        <v>100</v>
      </c>
      <c r="N14" s="14">
        <f t="shared" si="1"/>
        <v>1200</v>
      </c>
      <c r="O14" s="14">
        <f t="shared" si="2"/>
        <v>2.6666666666666668E-2</v>
      </c>
      <c r="P14" s="5"/>
    </row>
    <row r="15" spans="1:16" ht="13.7" customHeight="1">
      <c r="A15" s="11" t="str">
        <f>'P&amp;L Summary'!A18</f>
        <v>Rent</v>
      </c>
      <c r="B15" s="14">
        <f>'P&amp;L Summary'!$E18/12</f>
        <v>0</v>
      </c>
      <c r="C15" s="14">
        <f>'P&amp;L Summary'!$E18/12</f>
        <v>0</v>
      </c>
      <c r="D15" s="14">
        <f>'P&amp;L Summary'!$E18/12</f>
        <v>0</v>
      </c>
      <c r="E15" s="14">
        <f>'P&amp;L Summary'!$E18/12</f>
        <v>0</v>
      </c>
      <c r="F15" s="14">
        <f>'P&amp;L Summary'!$E18/12</f>
        <v>0</v>
      </c>
      <c r="G15" s="14">
        <f>'P&amp;L Summary'!$E18/12</f>
        <v>0</v>
      </c>
      <c r="H15" s="14">
        <f>'P&amp;L Summary'!$E18/12</f>
        <v>0</v>
      </c>
      <c r="I15" s="14">
        <f>'P&amp;L Summary'!$E18/12</f>
        <v>0</v>
      </c>
      <c r="J15" s="14">
        <f>'P&amp;L Summary'!$E18/12</f>
        <v>0</v>
      </c>
      <c r="K15" s="14">
        <f>'P&amp;L Summary'!$E18/12</f>
        <v>0</v>
      </c>
      <c r="L15" s="14">
        <f>'P&amp;L Summary'!$E18/12</f>
        <v>0</v>
      </c>
      <c r="M15" s="14">
        <f>'P&amp;L Summary'!$E18/12</f>
        <v>0</v>
      </c>
      <c r="N15" s="14">
        <f t="shared" si="1"/>
        <v>0</v>
      </c>
      <c r="O15" s="24" t="str">
        <f t="shared" si="2"/>
        <v>-</v>
      </c>
      <c r="P15" s="5"/>
    </row>
    <row r="16" spans="1:16" ht="13.7" customHeight="1">
      <c r="A16" s="11" t="str">
        <f>'P&amp;L Summary'!A19</f>
        <v>Meals &amp; Entertainment</v>
      </c>
      <c r="B16" s="14">
        <f>'P&amp;L Summary'!$E19/12</f>
        <v>0</v>
      </c>
      <c r="C16" s="14">
        <f>'P&amp;L Summary'!$E19/12</f>
        <v>0</v>
      </c>
      <c r="D16" s="14">
        <f>'P&amp;L Summary'!$E19/12</f>
        <v>0</v>
      </c>
      <c r="E16" s="14">
        <f>'P&amp;L Summary'!$E19/12</f>
        <v>0</v>
      </c>
      <c r="F16" s="14">
        <f>'P&amp;L Summary'!$E19/12</f>
        <v>0</v>
      </c>
      <c r="G16" s="14">
        <f>'P&amp;L Summary'!$E19/12</f>
        <v>0</v>
      </c>
      <c r="H16" s="14">
        <f>'P&amp;L Summary'!$E19/12</f>
        <v>0</v>
      </c>
      <c r="I16" s="14">
        <f>'P&amp;L Summary'!$E19/12</f>
        <v>0</v>
      </c>
      <c r="J16" s="14">
        <f>'P&amp;L Summary'!$E19/12</f>
        <v>0</v>
      </c>
      <c r="K16" s="14">
        <f>'P&amp;L Summary'!$E19/12</f>
        <v>0</v>
      </c>
      <c r="L16" s="14">
        <f>'P&amp;L Summary'!$E19/12</f>
        <v>0</v>
      </c>
      <c r="M16" s="14">
        <f>'P&amp;L Summary'!$E19/12</f>
        <v>0</v>
      </c>
      <c r="N16" s="14">
        <f t="shared" si="1"/>
        <v>0</v>
      </c>
      <c r="O16" s="24" t="str">
        <f t="shared" si="2"/>
        <v>-</v>
      </c>
      <c r="P16" s="5"/>
    </row>
    <row r="17" spans="1:16" ht="13.7" customHeight="1">
      <c r="A17" s="11" t="str">
        <f>'P&amp;L Summary'!A20</f>
        <v>Office Expense</v>
      </c>
      <c r="B17" s="14">
        <f>'P&amp;L Summary'!$E20/12</f>
        <v>100</v>
      </c>
      <c r="C17" s="14">
        <f>'P&amp;L Summary'!$E20/12</f>
        <v>100</v>
      </c>
      <c r="D17" s="14">
        <f>'P&amp;L Summary'!$E20/12</f>
        <v>100</v>
      </c>
      <c r="E17" s="14">
        <f>'P&amp;L Summary'!$E20/12</f>
        <v>100</v>
      </c>
      <c r="F17" s="14">
        <f>'P&amp;L Summary'!$E20/12</f>
        <v>100</v>
      </c>
      <c r="G17" s="14">
        <f>'P&amp;L Summary'!$E20/12</f>
        <v>100</v>
      </c>
      <c r="H17" s="14">
        <f>'P&amp;L Summary'!$E20/12</f>
        <v>100</v>
      </c>
      <c r="I17" s="14">
        <f>'P&amp;L Summary'!$E20/12</f>
        <v>100</v>
      </c>
      <c r="J17" s="14">
        <f>'P&amp;L Summary'!$E20/12</f>
        <v>100</v>
      </c>
      <c r="K17" s="14">
        <f>'P&amp;L Summary'!$E20/12</f>
        <v>100</v>
      </c>
      <c r="L17" s="14">
        <f>'P&amp;L Summary'!$E20/12</f>
        <v>100</v>
      </c>
      <c r="M17" s="14">
        <f>'P&amp;L Summary'!$E20/12</f>
        <v>100</v>
      </c>
      <c r="N17" s="14">
        <f t="shared" si="1"/>
        <v>1200</v>
      </c>
      <c r="O17" s="14">
        <f t="shared" si="2"/>
        <v>2.6666666666666668E-2</v>
      </c>
      <c r="P17" s="5"/>
    </row>
    <row r="18" spans="1:16" ht="13.7" customHeight="1">
      <c r="A18" s="11" t="str">
        <f>'P&amp;L Summary'!A21</f>
        <v>Postage &amp; Shipping</v>
      </c>
      <c r="B18" s="14">
        <f>'P&amp;L Summary'!$E21/12</f>
        <v>0</v>
      </c>
      <c r="C18" s="14">
        <f>'P&amp;L Summary'!$E21/12</f>
        <v>0</v>
      </c>
      <c r="D18" s="14">
        <f>'P&amp;L Summary'!$E21/12</f>
        <v>0</v>
      </c>
      <c r="E18" s="14">
        <f>'P&amp;L Summary'!$E21/12</f>
        <v>0</v>
      </c>
      <c r="F18" s="14">
        <f>'P&amp;L Summary'!$E21/12</f>
        <v>0</v>
      </c>
      <c r="G18" s="14">
        <f>'P&amp;L Summary'!$E21/12</f>
        <v>0</v>
      </c>
      <c r="H18" s="14">
        <f>'P&amp;L Summary'!$E21/12</f>
        <v>0</v>
      </c>
      <c r="I18" s="14">
        <f>'P&amp;L Summary'!$E21/12</f>
        <v>0</v>
      </c>
      <c r="J18" s="14">
        <f>'P&amp;L Summary'!$E21/12</f>
        <v>0</v>
      </c>
      <c r="K18" s="14">
        <f>'P&amp;L Summary'!$E21/12</f>
        <v>0</v>
      </c>
      <c r="L18" s="14">
        <f>'P&amp;L Summary'!$E21/12</f>
        <v>0</v>
      </c>
      <c r="M18" s="14">
        <f>'P&amp;L Summary'!$E21/12</f>
        <v>0</v>
      </c>
      <c r="N18" s="14">
        <f t="shared" si="1"/>
        <v>0</v>
      </c>
      <c r="O18" s="24" t="str">
        <f t="shared" si="2"/>
        <v>-</v>
      </c>
      <c r="P18" s="5"/>
    </row>
    <row r="19" spans="1:16" ht="13.7" customHeight="1">
      <c r="A19" s="11" t="str">
        <f>'P&amp;L Summary'!A22</f>
        <v>Payroll &amp; Payroll Taxes (Incl. owners)</v>
      </c>
      <c r="B19" s="14">
        <f>'P&amp;L Summary'!$E22/12</f>
        <v>0</v>
      </c>
      <c r="C19" s="14">
        <f>'P&amp;L Summary'!$E22/12</f>
        <v>0</v>
      </c>
      <c r="D19" s="14">
        <f>'P&amp;L Summary'!$E22/12</f>
        <v>0</v>
      </c>
      <c r="E19" s="14">
        <f>'P&amp;L Summary'!$E22/12</f>
        <v>0</v>
      </c>
      <c r="F19" s="14">
        <f>'P&amp;L Summary'!$E22/12</f>
        <v>0</v>
      </c>
      <c r="G19" s="14">
        <f>'P&amp;L Summary'!$E22/12</f>
        <v>0</v>
      </c>
      <c r="H19" s="14">
        <f>'P&amp;L Summary'!$E22/12</f>
        <v>0</v>
      </c>
      <c r="I19" s="14">
        <f>'P&amp;L Summary'!$E22/12</f>
        <v>0</v>
      </c>
      <c r="J19" s="14">
        <f>'P&amp;L Summary'!$E22/12</f>
        <v>0</v>
      </c>
      <c r="K19" s="14">
        <f>'P&amp;L Summary'!$E22/12</f>
        <v>0</v>
      </c>
      <c r="L19" s="14">
        <f>'P&amp;L Summary'!$E22/12</f>
        <v>0</v>
      </c>
      <c r="M19" s="14">
        <f>'P&amp;L Summary'!$E22/12</f>
        <v>0</v>
      </c>
      <c r="N19" s="14">
        <f t="shared" si="1"/>
        <v>0</v>
      </c>
      <c r="O19" s="24" t="str">
        <f t="shared" si="2"/>
        <v>-</v>
      </c>
      <c r="P19" s="5"/>
    </row>
    <row r="20" spans="1:16" ht="13.7" customHeight="1">
      <c r="A20" s="11" t="str">
        <f>'P&amp;L Summary'!A23</f>
        <v>Web Developer</v>
      </c>
      <c r="B20" s="14">
        <f>'P&amp;L Summary'!$E23/12</f>
        <v>0</v>
      </c>
      <c r="C20" s="14">
        <f>'P&amp;L Summary'!$E23/12</f>
        <v>0</v>
      </c>
      <c r="D20" s="14">
        <f>'P&amp;L Summary'!$E23/12</f>
        <v>0</v>
      </c>
      <c r="E20" s="14">
        <f>'P&amp;L Summary'!$E23/12</f>
        <v>0</v>
      </c>
      <c r="F20" s="14">
        <f>'P&amp;L Summary'!$E23/12</f>
        <v>0</v>
      </c>
      <c r="G20" s="14">
        <f>'P&amp;L Summary'!$E23/12</f>
        <v>0</v>
      </c>
      <c r="H20" s="14">
        <f>'P&amp;L Summary'!$E23/12</f>
        <v>0</v>
      </c>
      <c r="I20" s="14">
        <f>'P&amp;L Summary'!$E23/12</f>
        <v>0</v>
      </c>
      <c r="J20" s="14">
        <f>'P&amp;L Summary'!$E23/12</f>
        <v>0</v>
      </c>
      <c r="K20" s="14">
        <f>'P&amp;L Summary'!$E23/12</f>
        <v>0</v>
      </c>
      <c r="L20" s="14">
        <f>'P&amp;L Summary'!$E23/12</f>
        <v>0</v>
      </c>
      <c r="M20" s="14">
        <f>'P&amp;L Summary'!$E23/12</f>
        <v>0</v>
      </c>
      <c r="N20" s="14">
        <f t="shared" si="1"/>
        <v>0</v>
      </c>
      <c r="O20" s="24" t="str">
        <f t="shared" si="2"/>
        <v>-</v>
      </c>
      <c r="P20" s="5"/>
    </row>
    <row r="21" spans="1:16" ht="13.7" customHeight="1">
      <c r="A21" s="11" t="str">
        <f>'P&amp;L Summary'!A24</f>
        <v>Repairs/Maintenance</v>
      </c>
      <c r="B21" s="14">
        <f>'P&amp;L Summary'!$E24/12</f>
        <v>0</v>
      </c>
      <c r="C21" s="14">
        <f>'P&amp;L Summary'!$E24/12</f>
        <v>0</v>
      </c>
      <c r="D21" s="14">
        <f>'P&amp;L Summary'!$E24/12</f>
        <v>0</v>
      </c>
      <c r="E21" s="14">
        <f>'P&amp;L Summary'!$E24/12</f>
        <v>0</v>
      </c>
      <c r="F21" s="14">
        <f>'P&amp;L Summary'!$E24/12</f>
        <v>0</v>
      </c>
      <c r="G21" s="14">
        <f>'P&amp;L Summary'!$E24/12</f>
        <v>0</v>
      </c>
      <c r="H21" s="14">
        <f>'P&amp;L Summary'!$E24/12</f>
        <v>0</v>
      </c>
      <c r="I21" s="14">
        <f>'P&amp;L Summary'!$E24/12</f>
        <v>0</v>
      </c>
      <c r="J21" s="14">
        <f>'P&amp;L Summary'!$E24/12</f>
        <v>0</v>
      </c>
      <c r="K21" s="14">
        <f>'P&amp;L Summary'!$E24/12</f>
        <v>0</v>
      </c>
      <c r="L21" s="14">
        <f>'P&amp;L Summary'!$E24/12</f>
        <v>0</v>
      </c>
      <c r="M21" s="14">
        <f>'P&amp;L Summary'!$E24/12</f>
        <v>0</v>
      </c>
      <c r="N21" s="14">
        <f t="shared" si="1"/>
        <v>0</v>
      </c>
      <c r="O21" s="24" t="str">
        <f t="shared" si="2"/>
        <v>-</v>
      </c>
      <c r="P21" s="5"/>
    </row>
    <row r="22" spans="1:16" ht="13.7" customHeight="1">
      <c r="A22" s="11" t="str">
        <f>'P&amp;L Summary'!A25</f>
        <v>Equipment</v>
      </c>
      <c r="B22" s="14">
        <f>'P&amp;L Summary'!$E25/12</f>
        <v>0</v>
      </c>
      <c r="C22" s="14">
        <f>'P&amp;L Summary'!$E25/12</f>
        <v>0</v>
      </c>
      <c r="D22" s="14">
        <f>'P&amp;L Summary'!$E25/12</f>
        <v>0</v>
      </c>
      <c r="E22" s="14">
        <f>'P&amp;L Summary'!$E25/12</f>
        <v>0</v>
      </c>
      <c r="F22" s="14">
        <f>'P&amp;L Summary'!$E25/12</f>
        <v>0</v>
      </c>
      <c r="G22" s="14">
        <f>'P&amp;L Summary'!$E25/12</f>
        <v>0</v>
      </c>
      <c r="H22" s="14">
        <f>'P&amp;L Summary'!$E25/12</f>
        <v>0</v>
      </c>
      <c r="I22" s="14">
        <f>'P&amp;L Summary'!$E25/12</f>
        <v>0</v>
      </c>
      <c r="J22" s="14">
        <f>'P&amp;L Summary'!$E25/12</f>
        <v>0</v>
      </c>
      <c r="K22" s="14">
        <f>'P&amp;L Summary'!$E25/12</f>
        <v>0</v>
      </c>
      <c r="L22" s="14">
        <f>'P&amp;L Summary'!$E25/12</f>
        <v>0</v>
      </c>
      <c r="M22" s="14">
        <f>'P&amp;L Summary'!$E25/12</f>
        <v>0</v>
      </c>
      <c r="N22" s="14">
        <f t="shared" si="1"/>
        <v>0</v>
      </c>
      <c r="O22" s="24" t="str">
        <f t="shared" si="2"/>
        <v>-</v>
      </c>
      <c r="P22" s="5"/>
    </row>
    <row r="23" spans="1:16" ht="13.7" customHeight="1">
      <c r="A23" s="11" t="str">
        <f>'P&amp;L Summary'!A26</f>
        <v>Dues &amp; Subscriptions</v>
      </c>
      <c r="B23" s="14">
        <f>'P&amp;L Summary'!$E26/12</f>
        <v>0</v>
      </c>
      <c r="C23" s="14">
        <f>'P&amp;L Summary'!$E26/12</f>
        <v>0</v>
      </c>
      <c r="D23" s="14">
        <f>'P&amp;L Summary'!$E26/12</f>
        <v>0</v>
      </c>
      <c r="E23" s="14">
        <f>'P&amp;L Summary'!$E26/12</f>
        <v>0</v>
      </c>
      <c r="F23" s="14">
        <f>'P&amp;L Summary'!$E26/12</f>
        <v>0</v>
      </c>
      <c r="G23" s="14">
        <f>'P&amp;L Summary'!$E26/12</f>
        <v>0</v>
      </c>
      <c r="H23" s="14">
        <f>'P&amp;L Summary'!$E26/12</f>
        <v>0</v>
      </c>
      <c r="I23" s="14">
        <f>'P&amp;L Summary'!$E26/12</f>
        <v>0</v>
      </c>
      <c r="J23" s="14">
        <f>'P&amp;L Summary'!$E26/12</f>
        <v>0</v>
      </c>
      <c r="K23" s="14">
        <f>'P&amp;L Summary'!$E26/12</f>
        <v>0</v>
      </c>
      <c r="L23" s="14">
        <f>'P&amp;L Summary'!$E26/12</f>
        <v>0</v>
      </c>
      <c r="M23" s="14">
        <f>'P&amp;L Summary'!$E26/12</f>
        <v>0</v>
      </c>
      <c r="N23" s="14">
        <f t="shared" si="1"/>
        <v>0</v>
      </c>
      <c r="O23" s="24" t="str">
        <f t="shared" si="2"/>
        <v>-</v>
      </c>
      <c r="P23" s="5"/>
    </row>
    <row r="24" spans="1:16" ht="13.7" customHeight="1">
      <c r="A24" s="11" t="str">
        <f>'P&amp;L Summary'!A27</f>
        <v xml:space="preserve">Programming license </v>
      </c>
      <c r="B24" s="14">
        <f>'P&amp;L Summary'!$E27/12</f>
        <v>66.666666666666671</v>
      </c>
      <c r="C24" s="14">
        <f>'P&amp;L Summary'!$E27/12</f>
        <v>66.666666666666671</v>
      </c>
      <c r="D24" s="14">
        <f>'P&amp;L Summary'!$E27/12</f>
        <v>66.666666666666671</v>
      </c>
      <c r="E24" s="14">
        <f>'P&amp;L Summary'!$E27/12</f>
        <v>66.666666666666671</v>
      </c>
      <c r="F24" s="14">
        <f>'P&amp;L Summary'!$E27/12</f>
        <v>66.666666666666671</v>
      </c>
      <c r="G24" s="14">
        <f>'P&amp;L Summary'!$E27/12</f>
        <v>66.666666666666671</v>
      </c>
      <c r="H24" s="14">
        <f>'P&amp;L Summary'!$E27/12</f>
        <v>66.666666666666671</v>
      </c>
      <c r="I24" s="14">
        <f>'P&amp;L Summary'!$E27/12</f>
        <v>66.666666666666671</v>
      </c>
      <c r="J24" s="14">
        <f>'P&amp;L Summary'!$E27/12</f>
        <v>66.666666666666671</v>
      </c>
      <c r="K24" s="14">
        <f>'P&amp;L Summary'!$E27/12</f>
        <v>66.666666666666671</v>
      </c>
      <c r="L24" s="14">
        <f>'P&amp;L Summary'!$E27/12</f>
        <v>66.666666666666671</v>
      </c>
      <c r="M24" s="14">
        <f>'P&amp;L Summary'!$E27/12</f>
        <v>66.666666666666671</v>
      </c>
      <c r="N24" s="14">
        <f t="shared" si="1"/>
        <v>799.99999999999989</v>
      </c>
      <c r="O24" s="14">
        <f t="shared" si="2"/>
        <v>1.7777777777777774E-2</v>
      </c>
      <c r="P24" s="5"/>
    </row>
    <row r="25" spans="1:16" ht="13.7" customHeight="1">
      <c r="A25" s="11" t="str">
        <f>'P&amp;L Summary'!A28</f>
        <v>Telephone and Internet</v>
      </c>
      <c r="B25" s="14">
        <f>'P&amp;L Summary'!$E28/12</f>
        <v>100</v>
      </c>
      <c r="C25" s="14">
        <f>'P&amp;L Summary'!$E28/12</f>
        <v>100</v>
      </c>
      <c r="D25" s="14">
        <f>'P&amp;L Summary'!$E28/12</f>
        <v>100</v>
      </c>
      <c r="E25" s="14">
        <f>'P&amp;L Summary'!$E28/12</f>
        <v>100</v>
      </c>
      <c r="F25" s="14">
        <f>'P&amp;L Summary'!$E28/12</f>
        <v>100</v>
      </c>
      <c r="G25" s="14">
        <f>'P&amp;L Summary'!$E28/12</f>
        <v>100</v>
      </c>
      <c r="H25" s="14">
        <f>'P&amp;L Summary'!$E28/12</f>
        <v>100</v>
      </c>
      <c r="I25" s="14">
        <f>'P&amp;L Summary'!$E28/12</f>
        <v>100</v>
      </c>
      <c r="J25" s="14">
        <f>'P&amp;L Summary'!$E28/12</f>
        <v>100</v>
      </c>
      <c r="K25" s="14">
        <f>'P&amp;L Summary'!$E28/12</f>
        <v>100</v>
      </c>
      <c r="L25" s="14">
        <f>'P&amp;L Summary'!$E28/12</f>
        <v>100</v>
      </c>
      <c r="M25" s="14">
        <f>'P&amp;L Summary'!$E28/12</f>
        <v>100</v>
      </c>
      <c r="N25" s="14">
        <f t="shared" si="1"/>
        <v>1200</v>
      </c>
      <c r="O25" s="14">
        <f t="shared" si="2"/>
        <v>2.6666666666666668E-2</v>
      </c>
      <c r="P25" s="5"/>
    </row>
    <row r="26" spans="1:16" ht="13.7" customHeight="1">
      <c r="A26" s="11" t="str">
        <f>'P&amp;L Summary'!A29</f>
        <v>Property Taxes &amp; Common Charges</v>
      </c>
      <c r="B26" s="14">
        <f>'P&amp;L Summary'!$E29/12</f>
        <v>0</v>
      </c>
      <c r="C26" s="14">
        <f>'P&amp;L Summary'!$E29/12</f>
        <v>0</v>
      </c>
      <c r="D26" s="14">
        <f>'P&amp;L Summary'!$E29/12</f>
        <v>0</v>
      </c>
      <c r="E26" s="14">
        <f>'P&amp;L Summary'!$E29/12</f>
        <v>0</v>
      </c>
      <c r="F26" s="14">
        <f>'P&amp;L Summary'!$E29/12</f>
        <v>0</v>
      </c>
      <c r="G26" s="14">
        <f>'P&amp;L Summary'!$E29/12</f>
        <v>0</v>
      </c>
      <c r="H26" s="14">
        <f>'P&amp;L Summary'!$E29/12</f>
        <v>0</v>
      </c>
      <c r="I26" s="14">
        <f>'P&amp;L Summary'!$E29/12</f>
        <v>0</v>
      </c>
      <c r="J26" s="14">
        <f>'P&amp;L Summary'!$E29/12</f>
        <v>0</v>
      </c>
      <c r="K26" s="14">
        <f>'P&amp;L Summary'!$E29/12</f>
        <v>0</v>
      </c>
      <c r="L26" s="14">
        <f>'P&amp;L Summary'!$E29/12</f>
        <v>0</v>
      </c>
      <c r="M26" s="14">
        <f>'P&amp;L Summary'!$E29/12</f>
        <v>0</v>
      </c>
      <c r="N26" s="14">
        <f t="shared" si="1"/>
        <v>0</v>
      </c>
      <c r="O26" s="24" t="str">
        <f t="shared" si="2"/>
        <v>-</v>
      </c>
      <c r="P26" s="5"/>
    </row>
    <row r="27" spans="1:16" ht="13.7" customHeight="1">
      <c r="A27" s="11" t="str">
        <f>'P&amp;L Summary'!A30</f>
        <v>Car &amp; Truck Expense</v>
      </c>
      <c r="B27" s="14">
        <f>'P&amp;L Summary'!$E30/12</f>
        <v>0</v>
      </c>
      <c r="C27" s="14">
        <f>'P&amp;L Summary'!$E30/12</f>
        <v>0</v>
      </c>
      <c r="D27" s="14">
        <f>'P&amp;L Summary'!$E30/12</f>
        <v>0</v>
      </c>
      <c r="E27" s="14">
        <f>'P&amp;L Summary'!$E30/12</f>
        <v>0</v>
      </c>
      <c r="F27" s="14">
        <f>'P&amp;L Summary'!$E30/12</f>
        <v>0</v>
      </c>
      <c r="G27" s="14">
        <f>'P&amp;L Summary'!$E30/12</f>
        <v>0</v>
      </c>
      <c r="H27" s="14">
        <f>'P&amp;L Summary'!$E30/12</f>
        <v>0</v>
      </c>
      <c r="I27" s="14">
        <f>'P&amp;L Summary'!$E30/12</f>
        <v>0</v>
      </c>
      <c r="J27" s="14">
        <f>'P&amp;L Summary'!$E30/12</f>
        <v>0</v>
      </c>
      <c r="K27" s="14">
        <f>'P&amp;L Summary'!$E30/12</f>
        <v>0</v>
      </c>
      <c r="L27" s="14">
        <f>'P&amp;L Summary'!$E30/12</f>
        <v>0</v>
      </c>
      <c r="M27" s="14">
        <f>'P&amp;L Summary'!$E30/12</f>
        <v>0</v>
      </c>
      <c r="N27" s="14">
        <f t="shared" si="1"/>
        <v>0</v>
      </c>
      <c r="O27" s="24" t="str">
        <f t="shared" si="2"/>
        <v>-</v>
      </c>
      <c r="P27" s="5"/>
    </row>
    <row r="28" spans="1:16" ht="13.7" customHeight="1">
      <c r="A28" s="11" t="str">
        <f>'P&amp;L Summary'!A31</f>
        <v>Travel</v>
      </c>
      <c r="B28" s="14">
        <f>'P&amp;L Summary'!$E31/12</f>
        <v>227.08333333333334</v>
      </c>
      <c r="C28" s="14">
        <f>'P&amp;L Summary'!$E31/12</f>
        <v>227.08333333333334</v>
      </c>
      <c r="D28" s="14">
        <f>'P&amp;L Summary'!$E31/12</f>
        <v>227.08333333333334</v>
      </c>
      <c r="E28" s="14">
        <f>'P&amp;L Summary'!$E31/12</f>
        <v>227.08333333333334</v>
      </c>
      <c r="F28" s="14">
        <f>'P&amp;L Summary'!$E31/12</f>
        <v>227.08333333333334</v>
      </c>
      <c r="G28" s="14">
        <f>'P&amp;L Summary'!$E31/12</f>
        <v>227.08333333333334</v>
      </c>
      <c r="H28" s="14">
        <f>'P&amp;L Summary'!$E31/12</f>
        <v>227.08333333333334</v>
      </c>
      <c r="I28" s="14">
        <f>'P&amp;L Summary'!$E31/12</f>
        <v>227.08333333333334</v>
      </c>
      <c r="J28" s="14">
        <f>'P&amp;L Summary'!$E31/12</f>
        <v>227.08333333333334</v>
      </c>
      <c r="K28" s="14">
        <f>'P&amp;L Summary'!$E31/12</f>
        <v>227.08333333333334</v>
      </c>
      <c r="L28" s="14">
        <f>'P&amp;L Summary'!$E31/12</f>
        <v>227.08333333333334</v>
      </c>
      <c r="M28" s="14">
        <f>'P&amp;L Summary'!$E31/12</f>
        <v>227.08333333333334</v>
      </c>
      <c r="N28" s="14">
        <f t="shared" si="1"/>
        <v>2725</v>
      </c>
      <c r="O28" s="14">
        <f t="shared" si="2"/>
        <v>6.0555555555555557E-2</v>
      </c>
      <c r="P28" s="5"/>
    </row>
    <row r="29" spans="1:16" ht="13.7" customHeight="1">
      <c r="A29" s="11" t="str">
        <f>'P&amp;L Summary'!A32</f>
        <v>Utilities (Heat &amp; Electric)</v>
      </c>
      <c r="B29" s="14">
        <f>'P&amp;L Summary'!$E32/12</f>
        <v>0</v>
      </c>
      <c r="C29" s="14">
        <f>'P&amp;L Summary'!$E32/12</f>
        <v>0</v>
      </c>
      <c r="D29" s="14">
        <f>'P&amp;L Summary'!$E32/12</f>
        <v>0</v>
      </c>
      <c r="E29" s="14">
        <f>'P&amp;L Summary'!$E32/12</f>
        <v>0</v>
      </c>
      <c r="F29" s="14">
        <f>'P&amp;L Summary'!$E32/12</f>
        <v>0</v>
      </c>
      <c r="G29" s="14">
        <f>'P&amp;L Summary'!$E32/12</f>
        <v>0</v>
      </c>
      <c r="H29" s="14">
        <f>'P&amp;L Summary'!$E32/12</f>
        <v>0</v>
      </c>
      <c r="I29" s="14">
        <f>'P&amp;L Summary'!$E32/12</f>
        <v>0</v>
      </c>
      <c r="J29" s="14">
        <f>'P&amp;L Summary'!$E32/12</f>
        <v>0</v>
      </c>
      <c r="K29" s="14">
        <f>'P&amp;L Summary'!$E32/12</f>
        <v>0</v>
      </c>
      <c r="L29" s="14">
        <f>'P&amp;L Summary'!$E32/12</f>
        <v>0</v>
      </c>
      <c r="M29" s="14">
        <f>'P&amp;L Summary'!$E32/12</f>
        <v>0</v>
      </c>
      <c r="N29" s="14">
        <f t="shared" si="1"/>
        <v>0</v>
      </c>
      <c r="O29" s="24" t="str">
        <f t="shared" si="2"/>
        <v>-</v>
      </c>
      <c r="P29" s="5"/>
    </row>
    <row r="30" spans="1:16" ht="13.7" customHeight="1">
      <c r="A30" s="11" t="str">
        <f>'P&amp;L Summary'!A33</f>
        <v>Sanitation</v>
      </c>
      <c r="B30" s="14">
        <f>'P&amp;L Summary'!$E33/12</f>
        <v>0</v>
      </c>
      <c r="C30" s="14">
        <f>'P&amp;L Summary'!$E33/12</f>
        <v>0</v>
      </c>
      <c r="D30" s="14">
        <f>'P&amp;L Summary'!$E33/12</f>
        <v>0</v>
      </c>
      <c r="E30" s="14">
        <f>'P&amp;L Summary'!$E33/12</f>
        <v>0</v>
      </c>
      <c r="F30" s="14">
        <f>'P&amp;L Summary'!$E33/12</f>
        <v>0</v>
      </c>
      <c r="G30" s="14">
        <f>'P&amp;L Summary'!$E33/12</f>
        <v>0</v>
      </c>
      <c r="H30" s="14">
        <f>'P&amp;L Summary'!$E33/12</f>
        <v>0</v>
      </c>
      <c r="I30" s="14">
        <f>'P&amp;L Summary'!$E33/12</f>
        <v>0</v>
      </c>
      <c r="J30" s="14">
        <f>'P&amp;L Summary'!$E33/12</f>
        <v>0</v>
      </c>
      <c r="K30" s="14">
        <f>'P&amp;L Summary'!$E33/12</f>
        <v>0</v>
      </c>
      <c r="L30" s="14">
        <f>'P&amp;L Summary'!$E33/12</f>
        <v>0</v>
      </c>
      <c r="M30" s="14">
        <f>'P&amp;L Summary'!$E33/12</f>
        <v>0</v>
      </c>
      <c r="N30" s="14">
        <f t="shared" si="1"/>
        <v>0</v>
      </c>
      <c r="O30" s="24" t="str">
        <f t="shared" si="2"/>
        <v>-</v>
      </c>
      <c r="P30" s="5"/>
    </row>
    <row r="31" spans="1:16" ht="13.7" customHeight="1">
      <c r="A31" s="11" t="str">
        <f>'P&amp;L Summary'!A34</f>
        <v>Depreciation/Amortization</v>
      </c>
      <c r="B31" s="14">
        <f>'P&amp;L Summary'!$E34/12</f>
        <v>0</v>
      </c>
      <c r="C31" s="14">
        <f>'P&amp;L Summary'!$E34/12</f>
        <v>0</v>
      </c>
      <c r="D31" s="14">
        <f>'P&amp;L Summary'!$E34/12</f>
        <v>0</v>
      </c>
      <c r="E31" s="14">
        <f>'P&amp;L Summary'!$E34/12</f>
        <v>0</v>
      </c>
      <c r="F31" s="14">
        <f>'P&amp;L Summary'!$E34/12</f>
        <v>0</v>
      </c>
      <c r="G31" s="14">
        <f>'P&amp;L Summary'!$E34/12</f>
        <v>0</v>
      </c>
      <c r="H31" s="14">
        <f>'P&amp;L Summary'!$E34/12</f>
        <v>0</v>
      </c>
      <c r="I31" s="14">
        <f>'P&amp;L Summary'!$E34/12</f>
        <v>0</v>
      </c>
      <c r="J31" s="14">
        <f>'P&amp;L Summary'!$E34/12</f>
        <v>0</v>
      </c>
      <c r="K31" s="14">
        <f>'P&amp;L Summary'!$E34/12</f>
        <v>0</v>
      </c>
      <c r="L31" s="14">
        <f>'P&amp;L Summary'!$E34/12</f>
        <v>0</v>
      </c>
      <c r="M31" s="14">
        <f>'P&amp;L Summary'!$E34/12</f>
        <v>0</v>
      </c>
      <c r="N31" s="14">
        <f t="shared" si="1"/>
        <v>0</v>
      </c>
      <c r="O31" s="24" t="str">
        <f t="shared" si="2"/>
        <v>-</v>
      </c>
      <c r="P31" s="5"/>
    </row>
    <row r="32" spans="1:16" ht="13.7" customHeight="1">
      <c r="A32" s="11" t="str">
        <f>'P&amp;L Summary'!A35</f>
        <v>Taxes &amp; Licenses</v>
      </c>
      <c r="B32" s="14">
        <f>'P&amp;L Summary'!$E35/12</f>
        <v>0</v>
      </c>
      <c r="C32" s="14">
        <f>'P&amp;L Summary'!$E35/12</f>
        <v>0</v>
      </c>
      <c r="D32" s="14">
        <f>'P&amp;L Summary'!$E35/12</f>
        <v>0</v>
      </c>
      <c r="E32" s="14">
        <f>'P&amp;L Summary'!$E35/12</f>
        <v>0</v>
      </c>
      <c r="F32" s="14">
        <f>'P&amp;L Summary'!$E35/12</f>
        <v>0</v>
      </c>
      <c r="G32" s="14">
        <f>'P&amp;L Summary'!$E35/12</f>
        <v>0</v>
      </c>
      <c r="H32" s="14">
        <f>'P&amp;L Summary'!$E35/12</f>
        <v>0</v>
      </c>
      <c r="I32" s="14">
        <f>'P&amp;L Summary'!$E35/12</f>
        <v>0</v>
      </c>
      <c r="J32" s="14">
        <f>'P&amp;L Summary'!$E35/12</f>
        <v>0</v>
      </c>
      <c r="K32" s="14">
        <f>'P&amp;L Summary'!$E35/12</f>
        <v>0</v>
      </c>
      <c r="L32" s="14">
        <f>'P&amp;L Summary'!$E35/12</f>
        <v>0</v>
      </c>
      <c r="M32" s="14">
        <f>'P&amp;L Summary'!$E35/12</f>
        <v>0</v>
      </c>
      <c r="N32" s="14">
        <f t="shared" si="1"/>
        <v>0</v>
      </c>
      <c r="O32" s="24" t="str">
        <f t="shared" si="2"/>
        <v>-</v>
      </c>
      <c r="P32" s="5"/>
    </row>
    <row r="33" spans="1:16" ht="13.7" customHeight="1">
      <c r="A33" s="11" t="str">
        <f>'P&amp;L Summary'!A36</f>
        <v>Interest</v>
      </c>
      <c r="B33" s="14">
        <f>'P&amp;L Summary'!$E36/12</f>
        <v>0</v>
      </c>
      <c r="C33" s="14">
        <f>'P&amp;L Summary'!$E36/12</f>
        <v>0</v>
      </c>
      <c r="D33" s="14">
        <f>'P&amp;L Summary'!$E36/12</f>
        <v>0</v>
      </c>
      <c r="E33" s="14">
        <f>'P&amp;L Summary'!$E36/12</f>
        <v>0</v>
      </c>
      <c r="F33" s="14">
        <f>'P&amp;L Summary'!$E36/12</f>
        <v>0</v>
      </c>
      <c r="G33" s="14">
        <f>'P&amp;L Summary'!$E36/12</f>
        <v>0</v>
      </c>
      <c r="H33" s="14">
        <f>'P&amp;L Summary'!$E36/12</f>
        <v>0</v>
      </c>
      <c r="I33" s="14">
        <f>'P&amp;L Summary'!$E36/12</f>
        <v>0</v>
      </c>
      <c r="J33" s="14">
        <f>'P&amp;L Summary'!$E36/12</f>
        <v>0</v>
      </c>
      <c r="K33" s="14">
        <f>'P&amp;L Summary'!$E36/12</f>
        <v>0</v>
      </c>
      <c r="L33" s="14">
        <f>'P&amp;L Summary'!$E36/12</f>
        <v>0</v>
      </c>
      <c r="M33" s="14">
        <f>'P&amp;L Summary'!$E36/12</f>
        <v>0</v>
      </c>
      <c r="N33" s="14">
        <f t="shared" si="1"/>
        <v>0</v>
      </c>
      <c r="O33" s="24" t="str">
        <f t="shared" si="2"/>
        <v>-</v>
      </c>
      <c r="P33" s="5"/>
    </row>
    <row r="34" spans="1:16" ht="13.7" customHeight="1">
      <c r="A34" s="11" t="str">
        <f>'P&amp;L Summary'!A37</f>
        <v>Misc.</v>
      </c>
      <c r="B34" s="15">
        <f>'P&amp;L Summary'!$E37/12</f>
        <v>0</v>
      </c>
      <c r="C34" s="15">
        <f>'P&amp;L Summary'!$E37/12</f>
        <v>0</v>
      </c>
      <c r="D34" s="15">
        <f>'P&amp;L Summary'!$E37/12</f>
        <v>0</v>
      </c>
      <c r="E34" s="15">
        <f>'P&amp;L Summary'!$E37/12</f>
        <v>0</v>
      </c>
      <c r="F34" s="15">
        <f>'P&amp;L Summary'!$E37/12</f>
        <v>0</v>
      </c>
      <c r="G34" s="15">
        <f>'P&amp;L Summary'!$E37/12</f>
        <v>0</v>
      </c>
      <c r="H34" s="15">
        <f>'P&amp;L Summary'!$E37/12</f>
        <v>0</v>
      </c>
      <c r="I34" s="15">
        <f>'P&amp;L Summary'!$E37/12</f>
        <v>0</v>
      </c>
      <c r="J34" s="15">
        <f>'P&amp;L Summary'!$E37/12</f>
        <v>0</v>
      </c>
      <c r="K34" s="15">
        <f>'P&amp;L Summary'!$E37/12</f>
        <v>0</v>
      </c>
      <c r="L34" s="15">
        <f>'P&amp;L Summary'!$E37/12</f>
        <v>0</v>
      </c>
      <c r="M34" s="15">
        <f>'P&amp;L Summary'!$E37/12</f>
        <v>0</v>
      </c>
      <c r="N34" s="15">
        <f t="shared" si="1"/>
        <v>0</v>
      </c>
      <c r="O34" s="24" t="str">
        <f t="shared" si="2"/>
        <v>-</v>
      </c>
      <c r="P34" s="5"/>
    </row>
    <row r="35" spans="1:16" ht="13.5" customHeight="1">
      <c r="A35" s="76" t="s">
        <v>121</v>
      </c>
      <c r="B35" s="17">
        <f t="shared" ref="B35:O35" si="4">SUM(B8:B34)</f>
        <v>1127.0833333333333</v>
      </c>
      <c r="C35" s="17">
        <f t="shared" si="4"/>
        <v>1127.0833333333333</v>
      </c>
      <c r="D35" s="17">
        <f t="shared" si="4"/>
        <v>1127.0833333333333</v>
      </c>
      <c r="E35" s="17">
        <f t="shared" si="4"/>
        <v>1127.0833333333333</v>
      </c>
      <c r="F35" s="17">
        <f t="shared" si="4"/>
        <v>1127.0833333333333</v>
      </c>
      <c r="G35" s="17">
        <f t="shared" si="4"/>
        <v>1127.0833333333333</v>
      </c>
      <c r="H35" s="17">
        <f t="shared" si="4"/>
        <v>1127.0833333333333</v>
      </c>
      <c r="I35" s="17">
        <f t="shared" si="4"/>
        <v>1127.0833333333333</v>
      </c>
      <c r="J35" s="17">
        <f t="shared" si="4"/>
        <v>1127.0833333333333</v>
      </c>
      <c r="K35" s="17">
        <f t="shared" si="4"/>
        <v>1127.0833333333333</v>
      </c>
      <c r="L35" s="17">
        <f t="shared" si="4"/>
        <v>1127.0833333333333</v>
      </c>
      <c r="M35" s="17">
        <f t="shared" si="4"/>
        <v>1127.0833333333333</v>
      </c>
      <c r="N35" s="17">
        <f t="shared" si="4"/>
        <v>13525</v>
      </c>
      <c r="O35" s="85">
        <f t="shared" si="4"/>
        <v>0.30055555555555558</v>
      </c>
      <c r="P35" s="5"/>
    </row>
    <row r="36" spans="1:16" ht="13.5" customHeight="1">
      <c r="A36" s="5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5"/>
      <c r="P36" s="85"/>
    </row>
    <row r="37" spans="1:16" ht="13.5" customHeight="1">
      <c r="A37" s="76" t="s">
        <v>49</v>
      </c>
      <c r="B37" s="15">
        <f t="shared" ref="B37:N37" si="5">B5-B35</f>
        <v>2622.916666666667</v>
      </c>
      <c r="C37" s="15">
        <f t="shared" si="5"/>
        <v>2622.916666666667</v>
      </c>
      <c r="D37" s="15">
        <f t="shared" si="5"/>
        <v>2622.916666666667</v>
      </c>
      <c r="E37" s="15">
        <f t="shared" si="5"/>
        <v>2622.916666666667</v>
      </c>
      <c r="F37" s="15">
        <f t="shared" si="5"/>
        <v>2622.916666666667</v>
      </c>
      <c r="G37" s="15">
        <f t="shared" si="5"/>
        <v>2622.916666666667</v>
      </c>
      <c r="H37" s="15">
        <f t="shared" si="5"/>
        <v>2622.916666666667</v>
      </c>
      <c r="I37" s="15">
        <f t="shared" si="5"/>
        <v>2622.916666666667</v>
      </c>
      <c r="J37" s="15">
        <f t="shared" si="5"/>
        <v>2622.916666666667</v>
      </c>
      <c r="K37" s="15">
        <f t="shared" si="5"/>
        <v>2622.916666666667</v>
      </c>
      <c r="L37" s="15">
        <f t="shared" si="5"/>
        <v>2622.916666666667</v>
      </c>
      <c r="M37" s="15">
        <f t="shared" si="5"/>
        <v>2622.916666666667</v>
      </c>
      <c r="N37" s="91">
        <f t="shared" si="5"/>
        <v>31475</v>
      </c>
      <c r="O37" s="14">
        <f>IF(N37=0,"-",N37/N4)</f>
        <v>0.69944444444444442</v>
      </c>
      <c r="P37" s="5"/>
    </row>
  </sheetData>
  <mergeCells count="1">
    <mergeCell ref="A1:O1"/>
  </mergeCells>
  <pageMargins left="0.7" right="0.7" top="0.75" bottom="0.75" header="0.3" footer="0.3"/>
  <pageSetup orientation="landscape"/>
  <headerFooter>
    <oddFooter>&amp;L&amp;"Arial,Regular"&amp;10&amp;K000000Aga_Ratajska(2).xlsm&amp;R&amp;"Arial,Regular"&amp;10&amp;K0000009/10/18 - 2:19 PM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7"/>
  <sheetViews>
    <sheetView showGridLines="0" workbookViewId="0">
      <selection sqref="A1:N1"/>
    </sheetView>
  </sheetViews>
  <sheetFormatPr defaultColWidth="8.85546875" defaultRowHeight="12.75" customHeight="1"/>
  <cols>
    <col min="1" max="1" width="42.7109375" style="95" customWidth="1"/>
    <col min="2" max="2" width="10.28515625" style="95" customWidth="1"/>
    <col min="3" max="14" width="9.7109375" style="95" customWidth="1"/>
    <col min="15" max="256" width="8.85546875" style="95" customWidth="1"/>
  </cols>
  <sheetData>
    <row r="1" spans="1:17" ht="12.75" customHeight="1">
      <c r="A1" s="195" t="str">
        <f>CONCATENATE("Pro Forma Cash Flow - Year 1 -   ",Details!B1)</f>
        <v>Pro Forma Cash Flow - Year 1 -   Find Yourself in Ellenville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20"/>
      <c r="P1" s="5"/>
      <c r="Q1" s="5"/>
    </row>
    <row r="2" spans="1:17" ht="13.7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2.75" customHeight="1">
      <c r="A3" s="14"/>
      <c r="B3" s="19" t="s">
        <v>106</v>
      </c>
      <c r="C3" s="19" t="s">
        <v>107</v>
      </c>
      <c r="D3" s="19" t="s">
        <v>108</v>
      </c>
      <c r="E3" s="19" t="s">
        <v>109</v>
      </c>
      <c r="F3" s="19" t="s">
        <v>110</v>
      </c>
      <c r="G3" s="19" t="s">
        <v>111</v>
      </c>
      <c r="H3" s="19" t="s">
        <v>112</v>
      </c>
      <c r="I3" s="19" t="s">
        <v>113</v>
      </c>
      <c r="J3" s="19" t="s">
        <v>114</v>
      </c>
      <c r="K3" s="19" t="s">
        <v>115</v>
      </c>
      <c r="L3" s="19" t="s">
        <v>116</v>
      </c>
      <c r="M3" s="19" t="s">
        <v>117</v>
      </c>
      <c r="N3" s="24" t="s">
        <v>118</v>
      </c>
      <c r="O3" s="5"/>
      <c r="P3" s="5"/>
      <c r="Q3" s="5"/>
    </row>
    <row r="4" spans="1:17" ht="12.75" customHeight="1">
      <c r="A4" s="63" t="s">
        <v>50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5"/>
      <c r="P4" s="5"/>
      <c r="Q4" s="5"/>
    </row>
    <row r="5" spans="1:17" ht="12.75" customHeight="1">
      <c r="A5" s="68" t="s">
        <v>51</v>
      </c>
      <c r="B5" s="40">
        <v>0</v>
      </c>
      <c r="C5" s="40">
        <f t="shared" ref="C5:M5" si="0">B57</f>
        <v>2231.25</v>
      </c>
      <c r="D5" s="40">
        <f t="shared" si="0"/>
        <v>4462.5</v>
      </c>
      <c r="E5" s="40">
        <f t="shared" si="0"/>
        <v>6693.75</v>
      </c>
      <c r="F5" s="40">
        <f t="shared" si="0"/>
        <v>8925</v>
      </c>
      <c r="G5" s="40">
        <f t="shared" si="0"/>
        <v>11156.25</v>
      </c>
      <c r="H5" s="40">
        <f t="shared" si="0"/>
        <v>13387.5</v>
      </c>
      <c r="I5" s="40">
        <f t="shared" si="0"/>
        <v>15618.75</v>
      </c>
      <c r="J5" s="40">
        <f t="shared" si="0"/>
        <v>17850</v>
      </c>
      <c r="K5" s="40">
        <f t="shared" si="0"/>
        <v>20081.25</v>
      </c>
      <c r="L5" s="40">
        <f t="shared" si="0"/>
        <v>22312.5</v>
      </c>
      <c r="M5" s="40">
        <f t="shared" si="0"/>
        <v>24543.75</v>
      </c>
      <c r="N5" s="37"/>
      <c r="O5" s="5"/>
      <c r="P5" s="5"/>
      <c r="Q5" s="5"/>
    </row>
    <row r="6" spans="1:17" ht="12.75" customHeight="1">
      <c r="A6" s="11" t="s">
        <v>119</v>
      </c>
      <c r="B6" s="15">
        <f>'P&amp;L Yr 1'!B$4</f>
        <v>3750</v>
      </c>
      <c r="C6" s="15">
        <f>'P&amp;L Yr 1'!C$4</f>
        <v>3750</v>
      </c>
      <c r="D6" s="15">
        <f>'P&amp;L Yr 1'!D$4</f>
        <v>3750</v>
      </c>
      <c r="E6" s="15">
        <f>'P&amp;L Yr 1'!E$4</f>
        <v>3750</v>
      </c>
      <c r="F6" s="15">
        <f>'P&amp;L Yr 1'!F$4</f>
        <v>3750</v>
      </c>
      <c r="G6" s="15">
        <f>'P&amp;L Yr 1'!G$4</f>
        <v>3750</v>
      </c>
      <c r="H6" s="15">
        <f>'P&amp;L Yr 1'!H$4</f>
        <v>3750</v>
      </c>
      <c r="I6" s="15">
        <f>'P&amp;L Yr 1'!I$4</f>
        <v>3750</v>
      </c>
      <c r="J6" s="15">
        <f>'P&amp;L Yr 1'!J$4</f>
        <v>3750</v>
      </c>
      <c r="K6" s="15">
        <f>'P&amp;L Yr 1'!K$4</f>
        <v>3750</v>
      </c>
      <c r="L6" s="15">
        <f>'P&amp;L Yr 1'!L$4</f>
        <v>3750</v>
      </c>
      <c r="M6" s="15">
        <f>'P&amp;L Yr 1'!M$4</f>
        <v>3750</v>
      </c>
      <c r="N6" s="14">
        <f>SUM(B6:M6)</f>
        <v>45000</v>
      </c>
      <c r="O6" s="5"/>
      <c r="P6" s="5"/>
      <c r="Q6" s="5"/>
    </row>
    <row r="7" spans="1:17" ht="12.75" customHeight="1">
      <c r="A7" s="38" t="s">
        <v>56</v>
      </c>
      <c r="B7" s="17">
        <f t="shared" ref="B7:M7" si="1">SUM(B5:B6)</f>
        <v>3750</v>
      </c>
      <c r="C7" s="17">
        <f t="shared" si="1"/>
        <v>5981.25</v>
      </c>
      <c r="D7" s="17">
        <f t="shared" si="1"/>
        <v>8212.5</v>
      </c>
      <c r="E7" s="17">
        <f t="shared" si="1"/>
        <v>10443.75</v>
      </c>
      <c r="F7" s="17">
        <f t="shared" si="1"/>
        <v>12675</v>
      </c>
      <c r="G7" s="17">
        <f t="shared" si="1"/>
        <v>14906.25</v>
      </c>
      <c r="H7" s="17">
        <f t="shared" si="1"/>
        <v>17137.5</v>
      </c>
      <c r="I7" s="17">
        <f t="shared" si="1"/>
        <v>19368.75</v>
      </c>
      <c r="J7" s="17">
        <f t="shared" si="1"/>
        <v>21600</v>
      </c>
      <c r="K7" s="17">
        <f t="shared" si="1"/>
        <v>23831.25</v>
      </c>
      <c r="L7" s="17">
        <f t="shared" si="1"/>
        <v>26062.5</v>
      </c>
      <c r="M7" s="17">
        <f t="shared" si="1"/>
        <v>28293.75</v>
      </c>
      <c r="N7" s="14"/>
      <c r="O7" s="5"/>
      <c r="P7" s="5"/>
      <c r="Q7" s="5"/>
    </row>
    <row r="8" spans="1:17" ht="12.75" customHeight="1">
      <c r="A8" s="5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5"/>
      <c r="O8" s="5"/>
      <c r="P8" s="5"/>
      <c r="Q8" s="5"/>
    </row>
    <row r="9" spans="1:17" ht="12.75" customHeight="1">
      <c r="A9" s="63" t="s">
        <v>54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5"/>
      <c r="P9" s="5"/>
      <c r="Q9" s="5"/>
    </row>
    <row r="10" spans="1:17" ht="12.75" customHeight="1">
      <c r="A10" s="68" t="str">
        <f>'P&amp;L Summary'!A11</f>
        <v>Owners' Compensation</v>
      </c>
      <c r="B10" s="40">
        <f>'P&amp;L Yr 1'!B8</f>
        <v>0</v>
      </c>
      <c r="C10" s="40">
        <f>'P&amp;L Yr 1'!C8</f>
        <v>0</v>
      </c>
      <c r="D10" s="40">
        <f>'P&amp;L Yr 1'!D8</f>
        <v>0</v>
      </c>
      <c r="E10" s="40">
        <f>'P&amp;L Yr 1'!E8</f>
        <v>0</v>
      </c>
      <c r="F10" s="40">
        <f>'P&amp;L Yr 1'!F8</f>
        <v>0</v>
      </c>
      <c r="G10" s="40">
        <f>'P&amp;L Yr 1'!G8</f>
        <v>0</v>
      </c>
      <c r="H10" s="40">
        <f>'P&amp;L Yr 1'!H8</f>
        <v>0</v>
      </c>
      <c r="I10" s="40">
        <f>'P&amp;L Yr 1'!I8</f>
        <v>0</v>
      </c>
      <c r="J10" s="40">
        <f>'P&amp;L Yr 1'!J8</f>
        <v>0</v>
      </c>
      <c r="K10" s="40">
        <f>'P&amp;L Yr 1'!K8</f>
        <v>0</v>
      </c>
      <c r="L10" s="40">
        <f>'P&amp;L Yr 1'!L8</f>
        <v>0</v>
      </c>
      <c r="M10" s="40">
        <f>'P&amp;L Yr 1'!M8</f>
        <v>0</v>
      </c>
      <c r="N10" s="40">
        <f t="shared" ref="N10:N37" si="2">SUM(B10:M10)</f>
        <v>0</v>
      </c>
      <c r="O10" s="5"/>
      <c r="P10" s="5"/>
      <c r="Q10" s="5"/>
    </row>
    <row r="11" spans="1:17" ht="12.75" customHeight="1">
      <c r="A11" s="11" t="str">
        <f>'P&amp;L Summary'!A12</f>
        <v>Legal and Accounting</v>
      </c>
      <c r="B11" s="14">
        <f>'P&amp;L Yr 1'!B9</f>
        <v>33.333333333333336</v>
      </c>
      <c r="C11" s="14">
        <f>'P&amp;L Yr 1'!C9</f>
        <v>33.333333333333336</v>
      </c>
      <c r="D11" s="14">
        <f>'P&amp;L Yr 1'!D9</f>
        <v>33.333333333333336</v>
      </c>
      <c r="E11" s="14">
        <f>'P&amp;L Yr 1'!E9</f>
        <v>33.333333333333336</v>
      </c>
      <c r="F11" s="14">
        <f>'P&amp;L Yr 1'!F9</f>
        <v>33.333333333333336</v>
      </c>
      <c r="G11" s="14">
        <f>'P&amp;L Yr 1'!G9</f>
        <v>33.333333333333336</v>
      </c>
      <c r="H11" s="14">
        <f>'P&amp;L Yr 1'!H9</f>
        <v>33.333333333333336</v>
      </c>
      <c r="I11" s="14">
        <f>'P&amp;L Yr 1'!I9</f>
        <v>33.333333333333336</v>
      </c>
      <c r="J11" s="14">
        <f>'P&amp;L Yr 1'!J9</f>
        <v>33.333333333333336</v>
      </c>
      <c r="K11" s="14">
        <f>'P&amp;L Yr 1'!K9</f>
        <v>33.333333333333336</v>
      </c>
      <c r="L11" s="14">
        <f>'P&amp;L Yr 1'!L9</f>
        <v>33.333333333333336</v>
      </c>
      <c r="M11" s="14">
        <f>'P&amp;L Yr 1'!M9</f>
        <v>33.333333333333336</v>
      </c>
      <c r="N11" s="14">
        <f t="shared" si="2"/>
        <v>399.99999999999994</v>
      </c>
      <c r="O11" s="5"/>
      <c r="P11" s="5"/>
      <c r="Q11" s="5"/>
    </row>
    <row r="12" spans="1:17" ht="12.75" customHeight="1">
      <c r="A12" s="11" t="str">
        <f>'P&amp;L Summary'!A13</f>
        <v>Advertising &amp; Marketing</v>
      </c>
      <c r="B12" s="14">
        <f>'P&amp;L Yr 1'!B10</f>
        <v>500</v>
      </c>
      <c r="C12" s="14">
        <f>'P&amp;L Yr 1'!C10</f>
        <v>500</v>
      </c>
      <c r="D12" s="14">
        <f>'P&amp;L Yr 1'!D10</f>
        <v>500</v>
      </c>
      <c r="E12" s="14">
        <f>'P&amp;L Yr 1'!E10</f>
        <v>500</v>
      </c>
      <c r="F12" s="14">
        <f>'P&amp;L Yr 1'!F10</f>
        <v>500</v>
      </c>
      <c r="G12" s="14">
        <f>'P&amp;L Yr 1'!G10</f>
        <v>500</v>
      </c>
      <c r="H12" s="14">
        <f>'P&amp;L Yr 1'!H10</f>
        <v>500</v>
      </c>
      <c r="I12" s="14">
        <f>'P&amp;L Yr 1'!I10</f>
        <v>500</v>
      </c>
      <c r="J12" s="14">
        <f>'P&amp;L Yr 1'!J10</f>
        <v>500</v>
      </c>
      <c r="K12" s="14">
        <f>'P&amp;L Yr 1'!K10</f>
        <v>500</v>
      </c>
      <c r="L12" s="14">
        <f>'P&amp;L Yr 1'!L10</f>
        <v>500</v>
      </c>
      <c r="M12" s="14">
        <f>'P&amp;L Yr 1'!M10</f>
        <v>500</v>
      </c>
      <c r="N12" s="14">
        <f t="shared" si="2"/>
        <v>6000</v>
      </c>
      <c r="O12" s="5"/>
      <c r="P12" s="5"/>
      <c r="Q12" s="5"/>
    </row>
    <row r="13" spans="1:17" ht="12.75" customHeight="1">
      <c r="A13" s="11" t="str">
        <f>'P&amp;L Summary'!A14</f>
        <v>Bank Charges</v>
      </c>
      <c r="B13" s="14">
        <f>'P&amp;L Yr 1'!B11</f>
        <v>0</v>
      </c>
      <c r="C13" s="14">
        <f>'P&amp;L Yr 1'!C11</f>
        <v>0</v>
      </c>
      <c r="D13" s="14">
        <f>'P&amp;L Yr 1'!D11</f>
        <v>0</v>
      </c>
      <c r="E13" s="14">
        <f>'P&amp;L Yr 1'!E11</f>
        <v>0</v>
      </c>
      <c r="F13" s="14">
        <f>'P&amp;L Yr 1'!F11</f>
        <v>0</v>
      </c>
      <c r="G13" s="14">
        <f>'P&amp;L Yr 1'!G11</f>
        <v>0</v>
      </c>
      <c r="H13" s="14">
        <f>'P&amp;L Yr 1'!H11</f>
        <v>0</v>
      </c>
      <c r="I13" s="14">
        <f>'P&amp;L Yr 1'!I11</f>
        <v>0</v>
      </c>
      <c r="J13" s="14">
        <f>'P&amp;L Yr 1'!J11</f>
        <v>0</v>
      </c>
      <c r="K13" s="14">
        <f>'P&amp;L Yr 1'!K11</f>
        <v>0</v>
      </c>
      <c r="L13" s="14">
        <f>'P&amp;L Yr 1'!L11</f>
        <v>0</v>
      </c>
      <c r="M13" s="14">
        <f>'P&amp;L Yr 1'!M11</f>
        <v>0</v>
      </c>
      <c r="N13" s="14">
        <f t="shared" si="2"/>
        <v>0</v>
      </c>
      <c r="O13" s="5"/>
      <c r="P13" s="5"/>
      <c r="Q13" s="5"/>
    </row>
    <row r="14" spans="1:17" ht="12.75" customHeight="1">
      <c r="A14" s="11" t="str">
        <f>'P&amp;L Summary'!A15</f>
        <v>Credit Card Fees</v>
      </c>
      <c r="B14" s="14">
        <f>'P&amp;L Yr 1'!B12</f>
        <v>0</v>
      </c>
      <c r="C14" s="14">
        <f>'P&amp;L Yr 1'!C12</f>
        <v>0</v>
      </c>
      <c r="D14" s="14">
        <f>'P&amp;L Yr 1'!D12</f>
        <v>0</v>
      </c>
      <c r="E14" s="14">
        <f>'P&amp;L Yr 1'!E12</f>
        <v>0</v>
      </c>
      <c r="F14" s="14">
        <f>'P&amp;L Yr 1'!F12</f>
        <v>0</v>
      </c>
      <c r="G14" s="14">
        <f>'P&amp;L Yr 1'!G12</f>
        <v>0</v>
      </c>
      <c r="H14" s="14">
        <f>'P&amp;L Yr 1'!H12</f>
        <v>0</v>
      </c>
      <c r="I14" s="14">
        <f>'P&amp;L Yr 1'!I12</f>
        <v>0</v>
      </c>
      <c r="J14" s="14">
        <f>'P&amp;L Yr 1'!J12</f>
        <v>0</v>
      </c>
      <c r="K14" s="14">
        <f>'P&amp;L Yr 1'!K12</f>
        <v>0</v>
      </c>
      <c r="L14" s="14">
        <f>'P&amp;L Yr 1'!L12</f>
        <v>0</v>
      </c>
      <c r="M14" s="14">
        <f>'P&amp;L Yr 1'!M12</f>
        <v>0</v>
      </c>
      <c r="N14" s="14">
        <f t="shared" si="2"/>
        <v>0</v>
      </c>
      <c r="O14" s="5"/>
      <c r="P14" s="5"/>
      <c r="Q14" s="5"/>
    </row>
    <row r="15" spans="1:17" ht="12.75" customHeight="1">
      <c r="A15" s="11" t="str">
        <f>'P&amp;L Summary'!A16</f>
        <v>Bookkeeping/Payroll Service</v>
      </c>
      <c r="B15" s="14">
        <f>'P&amp;L Yr 1'!B13</f>
        <v>0</v>
      </c>
      <c r="C15" s="14">
        <f>'P&amp;L Yr 1'!C13</f>
        <v>0</v>
      </c>
      <c r="D15" s="14">
        <f>'P&amp;L Yr 1'!D13</f>
        <v>0</v>
      </c>
      <c r="E15" s="14">
        <f>'P&amp;L Yr 1'!E13</f>
        <v>0</v>
      </c>
      <c r="F15" s="14">
        <f>'P&amp;L Yr 1'!F13</f>
        <v>0</v>
      </c>
      <c r="G15" s="14">
        <f>'P&amp;L Yr 1'!G13</f>
        <v>0</v>
      </c>
      <c r="H15" s="14">
        <f>'P&amp;L Yr 1'!H13</f>
        <v>0</v>
      </c>
      <c r="I15" s="14">
        <f>'P&amp;L Yr 1'!I13</f>
        <v>0</v>
      </c>
      <c r="J15" s="14">
        <f>'P&amp;L Yr 1'!J13</f>
        <v>0</v>
      </c>
      <c r="K15" s="14">
        <f>'P&amp;L Yr 1'!K13</f>
        <v>0</v>
      </c>
      <c r="L15" s="14">
        <f>'P&amp;L Yr 1'!L13</f>
        <v>0</v>
      </c>
      <c r="M15" s="14">
        <f>'P&amp;L Yr 1'!M13</f>
        <v>0</v>
      </c>
      <c r="N15" s="14">
        <f t="shared" si="2"/>
        <v>0</v>
      </c>
      <c r="O15" s="5"/>
      <c r="P15" s="5"/>
      <c r="Q15" s="5"/>
    </row>
    <row r="16" spans="1:17" ht="12.75" customHeight="1">
      <c r="A16" s="11" t="str">
        <f>'P&amp;L Summary'!A17</f>
        <v>Insurance ( Liability, Health, Equipment)</v>
      </c>
      <c r="B16" s="14">
        <f>'P&amp;L Yr 1'!B14</f>
        <v>100</v>
      </c>
      <c r="C16" s="14">
        <f>'P&amp;L Yr 1'!C14</f>
        <v>100</v>
      </c>
      <c r="D16" s="14">
        <f>'P&amp;L Yr 1'!D14</f>
        <v>100</v>
      </c>
      <c r="E16" s="14">
        <f>'P&amp;L Yr 1'!E14</f>
        <v>100</v>
      </c>
      <c r="F16" s="14">
        <f>'P&amp;L Yr 1'!F14</f>
        <v>100</v>
      </c>
      <c r="G16" s="14">
        <f>'P&amp;L Yr 1'!G14</f>
        <v>100</v>
      </c>
      <c r="H16" s="14">
        <f>'P&amp;L Yr 1'!H14</f>
        <v>100</v>
      </c>
      <c r="I16" s="14">
        <f>'P&amp;L Yr 1'!I14</f>
        <v>100</v>
      </c>
      <c r="J16" s="14">
        <f>'P&amp;L Yr 1'!J14</f>
        <v>100</v>
      </c>
      <c r="K16" s="14">
        <f>'P&amp;L Yr 1'!K14</f>
        <v>100</v>
      </c>
      <c r="L16" s="14">
        <f>'P&amp;L Yr 1'!L14</f>
        <v>100</v>
      </c>
      <c r="M16" s="14">
        <f>'P&amp;L Yr 1'!M14</f>
        <v>100</v>
      </c>
      <c r="N16" s="14">
        <f t="shared" si="2"/>
        <v>1200</v>
      </c>
      <c r="O16" s="5"/>
      <c r="P16" s="5"/>
      <c r="Q16" s="5"/>
    </row>
    <row r="17" spans="1:17" ht="12.75" customHeight="1">
      <c r="A17" s="11" t="str">
        <f>'P&amp;L Summary'!A18</f>
        <v>Rent</v>
      </c>
      <c r="B17" s="14">
        <f>'P&amp;L Yr 1'!B15</f>
        <v>0</v>
      </c>
      <c r="C17" s="14">
        <f>'P&amp;L Yr 1'!C15</f>
        <v>0</v>
      </c>
      <c r="D17" s="14">
        <f>'P&amp;L Yr 1'!D15</f>
        <v>0</v>
      </c>
      <c r="E17" s="14">
        <f>'P&amp;L Yr 1'!E15</f>
        <v>0</v>
      </c>
      <c r="F17" s="14">
        <f>'P&amp;L Yr 1'!F15</f>
        <v>0</v>
      </c>
      <c r="G17" s="14">
        <f>'P&amp;L Yr 1'!G15</f>
        <v>0</v>
      </c>
      <c r="H17" s="14">
        <f>'P&amp;L Yr 1'!H15</f>
        <v>0</v>
      </c>
      <c r="I17" s="14">
        <f>'P&amp;L Yr 1'!I15</f>
        <v>0</v>
      </c>
      <c r="J17" s="14">
        <f>'P&amp;L Yr 1'!J15</f>
        <v>0</v>
      </c>
      <c r="K17" s="14">
        <f>'P&amp;L Yr 1'!K15</f>
        <v>0</v>
      </c>
      <c r="L17" s="14">
        <f>'P&amp;L Yr 1'!L15</f>
        <v>0</v>
      </c>
      <c r="M17" s="14">
        <f>'P&amp;L Yr 1'!M15</f>
        <v>0</v>
      </c>
      <c r="N17" s="14">
        <f t="shared" si="2"/>
        <v>0</v>
      </c>
      <c r="O17" s="5"/>
      <c r="P17" s="5"/>
      <c r="Q17" s="5"/>
    </row>
    <row r="18" spans="1:17" ht="12.75" customHeight="1">
      <c r="A18" s="11" t="str">
        <f>'P&amp;L Summary'!A19</f>
        <v>Meals &amp; Entertainment</v>
      </c>
      <c r="B18" s="14">
        <f>'P&amp;L Yr 1'!B16</f>
        <v>0</v>
      </c>
      <c r="C18" s="14">
        <f>'P&amp;L Yr 1'!C16</f>
        <v>0</v>
      </c>
      <c r="D18" s="14">
        <f>'P&amp;L Yr 1'!D16</f>
        <v>0</v>
      </c>
      <c r="E18" s="14">
        <f>'P&amp;L Yr 1'!E16</f>
        <v>0</v>
      </c>
      <c r="F18" s="14">
        <f>'P&amp;L Yr 1'!F16</f>
        <v>0</v>
      </c>
      <c r="G18" s="14">
        <f>'P&amp;L Yr 1'!G16</f>
        <v>0</v>
      </c>
      <c r="H18" s="14">
        <f>'P&amp;L Yr 1'!H16</f>
        <v>0</v>
      </c>
      <c r="I18" s="14">
        <f>'P&amp;L Yr 1'!I16</f>
        <v>0</v>
      </c>
      <c r="J18" s="14">
        <f>'P&amp;L Yr 1'!J16</f>
        <v>0</v>
      </c>
      <c r="K18" s="14">
        <f>'P&amp;L Yr 1'!K16</f>
        <v>0</v>
      </c>
      <c r="L18" s="14">
        <f>'P&amp;L Yr 1'!L16</f>
        <v>0</v>
      </c>
      <c r="M18" s="14">
        <f>'P&amp;L Yr 1'!M16</f>
        <v>0</v>
      </c>
      <c r="N18" s="14">
        <f t="shared" si="2"/>
        <v>0</v>
      </c>
      <c r="O18" s="5"/>
      <c r="P18" s="5"/>
      <c r="Q18" s="5"/>
    </row>
    <row r="19" spans="1:17" ht="12.75" customHeight="1">
      <c r="A19" s="11" t="str">
        <f>'P&amp;L Summary'!A20</f>
        <v>Office Expense</v>
      </c>
      <c r="B19" s="14">
        <f>'P&amp;L Yr 1'!B17</f>
        <v>100</v>
      </c>
      <c r="C19" s="14">
        <f>'P&amp;L Yr 1'!C17</f>
        <v>100</v>
      </c>
      <c r="D19" s="14">
        <f>'P&amp;L Yr 1'!D17</f>
        <v>100</v>
      </c>
      <c r="E19" s="14">
        <f>'P&amp;L Yr 1'!E17</f>
        <v>100</v>
      </c>
      <c r="F19" s="14">
        <f>'P&amp;L Yr 1'!F17</f>
        <v>100</v>
      </c>
      <c r="G19" s="14">
        <f>'P&amp;L Yr 1'!G17</f>
        <v>100</v>
      </c>
      <c r="H19" s="14">
        <f>'P&amp;L Yr 1'!H17</f>
        <v>100</v>
      </c>
      <c r="I19" s="14">
        <f>'P&amp;L Yr 1'!I17</f>
        <v>100</v>
      </c>
      <c r="J19" s="14">
        <f>'P&amp;L Yr 1'!J17</f>
        <v>100</v>
      </c>
      <c r="K19" s="14">
        <f>'P&amp;L Yr 1'!K17</f>
        <v>100</v>
      </c>
      <c r="L19" s="14">
        <f>'P&amp;L Yr 1'!L17</f>
        <v>100</v>
      </c>
      <c r="M19" s="14">
        <f>'P&amp;L Yr 1'!M17</f>
        <v>100</v>
      </c>
      <c r="N19" s="14">
        <f t="shared" si="2"/>
        <v>1200</v>
      </c>
      <c r="O19" s="5"/>
      <c r="P19" s="5"/>
      <c r="Q19" s="5"/>
    </row>
    <row r="20" spans="1:17" ht="12.75" customHeight="1">
      <c r="A20" s="11" t="str">
        <f>'P&amp;L Summary'!A21</f>
        <v>Postage &amp; Shipping</v>
      </c>
      <c r="B20" s="14">
        <f>'P&amp;L Yr 1'!B18</f>
        <v>0</v>
      </c>
      <c r="C20" s="14">
        <f>'P&amp;L Yr 1'!C18</f>
        <v>0</v>
      </c>
      <c r="D20" s="14">
        <f>'P&amp;L Yr 1'!D18</f>
        <v>0</v>
      </c>
      <c r="E20" s="14">
        <f>'P&amp;L Yr 1'!E18</f>
        <v>0</v>
      </c>
      <c r="F20" s="14">
        <f>'P&amp;L Yr 1'!F18</f>
        <v>0</v>
      </c>
      <c r="G20" s="14">
        <f>'P&amp;L Yr 1'!G18</f>
        <v>0</v>
      </c>
      <c r="H20" s="14">
        <f>'P&amp;L Yr 1'!H18</f>
        <v>0</v>
      </c>
      <c r="I20" s="14">
        <f>'P&amp;L Yr 1'!I18</f>
        <v>0</v>
      </c>
      <c r="J20" s="14">
        <f>'P&amp;L Yr 1'!J18</f>
        <v>0</v>
      </c>
      <c r="K20" s="14">
        <f>'P&amp;L Yr 1'!K18</f>
        <v>0</v>
      </c>
      <c r="L20" s="14">
        <f>'P&amp;L Yr 1'!L18</f>
        <v>0</v>
      </c>
      <c r="M20" s="14">
        <f>'P&amp;L Yr 1'!M18</f>
        <v>0</v>
      </c>
      <c r="N20" s="14">
        <f t="shared" si="2"/>
        <v>0</v>
      </c>
      <c r="O20" s="5"/>
      <c r="P20" s="5"/>
      <c r="Q20" s="5"/>
    </row>
    <row r="21" spans="1:17" ht="12.75" customHeight="1">
      <c r="A21" s="11" t="str">
        <f>'P&amp;L Summary'!A22</f>
        <v>Payroll &amp; Payroll Taxes (Incl. owners)</v>
      </c>
      <c r="B21" s="14">
        <f>'P&amp;L Yr 1'!B19</f>
        <v>0</v>
      </c>
      <c r="C21" s="14">
        <f>'P&amp;L Yr 1'!C19</f>
        <v>0</v>
      </c>
      <c r="D21" s="14">
        <f>'P&amp;L Yr 1'!D19</f>
        <v>0</v>
      </c>
      <c r="E21" s="14">
        <f>'P&amp;L Yr 1'!E19</f>
        <v>0</v>
      </c>
      <c r="F21" s="14">
        <f>'P&amp;L Yr 1'!F19</f>
        <v>0</v>
      </c>
      <c r="G21" s="14">
        <f>'P&amp;L Yr 1'!G19</f>
        <v>0</v>
      </c>
      <c r="H21" s="14">
        <f>'P&amp;L Yr 1'!H19</f>
        <v>0</v>
      </c>
      <c r="I21" s="14">
        <f>'P&amp;L Yr 1'!I19</f>
        <v>0</v>
      </c>
      <c r="J21" s="14">
        <f>'P&amp;L Yr 1'!J19</f>
        <v>0</v>
      </c>
      <c r="K21" s="14">
        <f>'P&amp;L Yr 1'!K19</f>
        <v>0</v>
      </c>
      <c r="L21" s="14">
        <f>'P&amp;L Yr 1'!L19</f>
        <v>0</v>
      </c>
      <c r="M21" s="14">
        <f>'P&amp;L Yr 1'!M19</f>
        <v>0</v>
      </c>
      <c r="N21" s="14">
        <f t="shared" si="2"/>
        <v>0</v>
      </c>
      <c r="O21" s="5"/>
      <c r="P21" s="5"/>
      <c r="Q21" s="5"/>
    </row>
    <row r="22" spans="1:17" ht="12.75" customHeight="1">
      <c r="A22" s="11" t="str">
        <f>'P&amp;L Summary'!A23</f>
        <v>Web Developer</v>
      </c>
      <c r="B22" s="14">
        <f>'P&amp;L Yr 1'!B20</f>
        <v>166.66666666666666</v>
      </c>
      <c r="C22" s="14">
        <f>'P&amp;L Yr 1'!C20</f>
        <v>166.66666666666666</v>
      </c>
      <c r="D22" s="14">
        <f>'P&amp;L Yr 1'!D20</f>
        <v>166.66666666666666</v>
      </c>
      <c r="E22" s="14">
        <f>'P&amp;L Yr 1'!E20</f>
        <v>166.66666666666666</v>
      </c>
      <c r="F22" s="14">
        <f>'P&amp;L Yr 1'!F20</f>
        <v>166.66666666666666</v>
      </c>
      <c r="G22" s="14">
        <f>'P&amp;L Yr 1'!G20</f>
        <v>166.66666666666666</v>
      </c>
      <c r="H22" s="14">
        <f>'P&amp;L Yr 1'!H20</f>
        <v>166.66666666666666</v>
      </c>
      <c r="I22" s="14">
        <f>'P&amp;L Yr 1'!I20</f>
        <v>166.66666666666666</v>
      </c>
      <c r="J22" s="14">
        <f>'P&amp;L Yr 1'!J20</f>
        <v>166.66666666666666</v>
      </c>
      <c r="K22" s="14">
        <f>'P&amp;L Yr 1'!K20</f>
        <v>166.66666666666666</v>
      </c>
      <c r="L22" s="14">
        <f>'P&amp;L Yr 1'!L20</f>
        <v>166.66666666666666</v>
      </c>
      <c r="M22" s="14">
        <f>'P&amp;L Yr 1'!M20</f>
        <v>166.66666666666666</v>
      </c>
      <c r="N22" s="14">
        <f t="shared" si="2"/>
        <v>2000.0000000000002</v>
      </c>
      <c r="O22" s="5"/>
      <c r="P22" s="5"/>
      <c r="Q22" s="5"/>
    </row>
    <row r="23" spans="1:17" ht="12.75" customHeight="1">
      <c r="A23" s="11" t="str">
        <f>'P&amp;L Summary'!A24</f>
        <v>Repairs/Maintenance</v>
      </c>
      <c r="B23" s="14">
        <f>'P&amp;L Yr 1'!B21</f>
        <v>0</v>
      </c>
      <c r="C23" s="14">
        <f>'P&amp;L Yr 1'!C21</f>
        <v>0</v>
      </c>
      <c r="D23" s="14">
        <f>'P&amp;L Yr 1'!D21</f>
        <v>0</v>
      </c>
      <c r="E23" s="14">
        <f>'P&amp;L Yr 1'!E21</f>
        <v>0</v>
      </c>
      <c r="F23" s="14">
        <f>'P&amp;L Yr 1'!F21</f>
        <v>0</v>
      </c>
      <c r="G23" s="14">
        <f>'P&amp;L Yr 1'!G21</f>
        <v>0</v>
      </c>
      <c r="H23" s="14">
        <f>'P&amp;L Yr 1'!H21</f>
        <v>0</v>
      </c>
      <c r="I23" s="14">
        <f>'P&amp;L Yr 1'!I21</f>
        <v>0</v>
      </c>
      <c r="J23" s="14">
        <f>'P&amp;L Yr 1'!J21</f>
        <v>0</v>
      </c>
      <c r="K23" s="14">
        <f>'P&amp;L Yr 1'!K21</f>
        <v>0</v>
      </c>
      <c r="L23" s="14">
        <f>'P&amp;L Yr 1'!L21</f>
        <v>0</v>
      </c>
      <c r="M23" s="14">
        <f>'P&amp;L Yr 1'!M21</f>
        <v>0</v>
      </c>
      <c r="N23" s="14">
        <f t="shared" si="2"/>
        <v>0</v>
      </c>
      <c r="O23" s="5"/>
      <c r="P23" s="5"/>
      <c r="Q23" s="5"/>
    </row>
    <row r="24" spans="1:17" ht="12.75" customHeight="1">
      <c r="A24" s="11" t="str">
        <f>'P&amp;L Summary'!A25</f>
        <v>Equipment</v>
      </c>
      <c r="B24" s="14">
        <f>'P&amp;L Yr 1'!B22</f>
        <v>225</v>
      </c>
      <c r="C24" s="14">
        <f>'P&amp;L Yr 1'!C22</f>
        <v>225</v>
      </c>
      <c r="D24" s="14">
        <f>'P&amp;L Yr 1'!D22</f>
        <v>225</v>
      </c>
      <c r="E24" s="14">
        <f>'P&amp;L Yr 1'!E22</f>
        <v>225</v>
      </c>
      <c r="F24" s="14">
        <f>'P&amp;L Yr 1'!F22</f>
        <v>225</v>
      </c>
      <c r="G24" s="14">
        <f>'P&amp;L Yr 1'!G22</f>
        <v>225</v>
      </c>
      <c r="H24" s="14">
        <f>'P&amp;L Yr 1'!H22</f>
        <v>225</v>
      </c>
      <c r="I24" s="14">
        <f>'P&amp;L Yr 1'!I22</f>
        <v>225</v>
      </c>
      <c r="J24" s="14">
        <f>'P&amp;L Yr 1'!J22</f>
        <v>225</v>
      </c>
      <c r="K24" s="14">
        <f>'P&amp;L Yr 1'!K22</f>
        <v>225</v>
      </c>
      <c r="L24" s="14">
        <f>'P&amp;L Yr 1'!L22</f>
        <v>225</v>
      </c>
      <c r="M24" s="14">
        <f>'P&amp;L Yr 1'!M22</f>
        <v>225</v>
      </c>
      <c r="N24" s="14">
        <f t="shared" si="2"/>
        <v>2700</v>
      </c>
      <c r="O24" s="5"/>
      <c r="P24" s="5"/>
      <c r="Q24" s="5"/>
    </row>
    <row r="25" spans="1:17" ht="12.75" customHeight="1">
      <c r="A25" s="11" t="str">
        <f>'P&amp;L Summary'!A26</f>
        <v>Dues &amp; Subscriptions</v>
      </c>
      <c r="B25" s="14">
        <f>'P&amp;L Yr 1'!B23</f>
        <v>0</v>
      </c>
      <c r="C25" s="14">
        <f>'P&amp;L Yr 1'!C23</f>
        <v>0</v>
      </c>
      <c r="D25" s="14">
        <f>'P&amp;L Yr 1'!D23</f>
        <v>0</v>
      </c>
      <c r="E25" s="14">
        <f>'P&amp;L Yr 1'!E23</f>
        <v>0</v>
      </c>
      <c r="F25" s="14">
        <f>'P&amp;L Yr 1'!F23</f>
        <v>0</v>
      </c>
      <c r="G25" s="14">
        <f>'P&amp;L Yr 1'!G23</f>
        <v>0</v>
      </c>
      <c r="H25" s="14">
        <f>'P&amp;L Yr 1'!H23</f>
        <v>0</v>
      </c>
      <c r="I25" s="14">
        <f>'P&amp;L Yr 1'!I23</f>
        <v>0</v>
      </c>
      <c r="J25" s="14">
        <f>'P&amp;L Yr 1'!J23</f>
        <v>0</v>
      </c>
      <c r="K25" s="14">
        <f>'P&amp;L Yr 1'!K23</f>
        <v>0</v>
      </c>
      <c r="L25" s="14">
        <f>'P&amp;L Yr 1'!L23</f>
        <v>0</v>
      </c>
      <c r="M25" s="14">
        <f>'P&amp;L Yr 1'!M23</f>
        <v>0</v>
      </c>
      <c r="N25" s="14">
        <f t="shared" si="2"/>
        <v>0</v>
      </c>
      <c r="O25" s="5"/>
      <c r="P25" s="5"/>
      <c r="Q25" s="5"/>
    </row>
    <row r="26" spans="1:17" ht="12.75" customHeight="1">
      <c r="A26" s="11" t="str">
        <f>'P&amp;L Summary'!A27</f>
        <v xml:space="preserve">Programming license </v>
      </c>
      <c r="B26" s="14">
        <f>'P&amp;L Yr 1'!B24</f>
        <v>66.666666666666671</v>
      </c>
      <c r="C26" s="14">
        <f>'P&amp;L Yr 1'!C24</f>
        <v>66.666666666666671</v>
      </c>
      <c r="D26" s="14">
        <f>'P&amp;L Yr 1'!D24</f>
        <v>66.666666666666671</v>
      </c>
      <c r="E26" s="14">
        <f>'P&amp;L Yr 1'!E24</f>
        <v>66.666666666666671</v>
      </c>
      <c r="F26" s="14">
        <f>'P&amp;L Yr 1'!F24</f>
        <v>66.666666666666671</v>
      </c>
      <c r="G26" s="14">
        <f>'P&amp;L Yr 1'!G24</f>
        <v>66.666666666666671</v>
      </c>
      <c r="H26" s="14">
        <f>'P&amp;L Yr 1'!H24</f>
        <v>66.666666666666671</v>
      </c>
      <c r="I26" s="14">
        <f>'P&amp;L Yr 1'!I24</f>
        <v>66.666666666666671</v>
      </c>
      <c r="J26" s="14">
        <f>'P&amp;L Yr 1'!J24</f>
        <v>66.666666666666671</v>
      </c>
      <c r="K26" s="14">
        <f>'P&amp;L Yr 1'!K24</f>
        <v>66.666666666666671</v>
      </c>
      <c r="L26" s="14">
        <f>'P&amp;L Yr 1'!L24</f>
        <v>66.666666666666671</v>
      </c>
      <c r="M26" s="14">
        <f>'P&amp;L Yr 1'!M24</f>
        <v>66.666666666666671</v>
      </c>
      <c r="N26" s="14">
        <f t="shared" si="2"/>
        <v>799.99999999999989</v>
      </c>
      <c r="O26" s="5"/>
      <c r="P26" s="5"/>
      <c r="Q26" s="5"/>
    </row>
    <row r="27" spans="1:17" ht="12.75" customHeight="1">
      <c r="A27" s="11" t="str">
        <f>'P&amp;L Summary'!A28</f>
        <v>Telephone and Internet</v>
      </c>
      <c r="B27" s="14">
        <f>'P&amp;L Yr 1'!B25</f>
        <v>100</v>
      </c>
      <c r="C27" s="14">
        <f>'P&amp;L Yr 1'!C25</f>
        <v>100</v>
      </c>
      <c r="D27" s="14">
        <f>'P&amp;L Yr 1'!D25</f>
        <v>100</v>
      </c>
      <c r="E27" s="14">
        <f>'P&amp;L Yr 1'!E25</f>
        <v>100</v>
      </c>
      <c r="F27" s="14">
        <f>'P&amp;L Yr 1'!F25</f>
        <v>100</v>
      </c>
      <c r="G27" s="14">
        <f>'P&amp;L Yr 1'!G25</f>
        <v>100</v>
      </c>
      <c r="H27" s="14">
        <f>'P&amp;L Yr 1'!H25</f>
        <v>100</v>
      </c>
      <c r="I27" s="14">
        <f>'P&amp;L Yr 1'!I25</f>
        <v>100</v>
      </c>
      <c r="J27" s="14">
        <f>'P&amp;L Yr 1'!J25</f>
        <v>100</v>
      </c>
      <c r="K27" s="14">
        <f>'P&amp;L Yr 1'!K25</f>
        <v>100</v>
      </c>
      <c r="L27" s="14">
        <f>'P&amp;L Yr 1'!L25</f>
        <v>100</v>
      </c>
      <c r="M27" s="14">
        <f>'P&amp;L Yr 1'!M25</f>
        <v>100</v>
      </c>
      <c r="N27" s="14">
        <f t="shared" si="2"/>
        <v>1200</v>
      </c>
      <c r="O27" s="5"/>
      <c r="P27" s="5"/>
      <c r="Q27" s="5"/>
    </row>
    <row r="28" spans="1:17" ht="12.75" customHeight="1">
      <c r="A28" s="11" t="str">
        <f>'P&amp;L Summary'!A29</f>
        <v>Property Taxes &amp; Common Charges</v>
      </c>
      <c r="B28" s="14">
        <f>'P&amp;L Yr 1'!B26</f>
        <v>0</v>
      </c>
      <c r="C28" s="14">
        <f>'P&amp;L Yr 1'!C26</f>
        <v>0</v>
      </c>
      <c r="D28" s="14">
        <f>'P&amp;L Yr 1'!D26</f>
        <v>0</v>
      </c>
      <c r="E28" s="14">
        <f>'P&amp;L Yr 1'!E26</f>
        <v>0</v>
      </c>
      <c r="F28" s="14">
        <f>'P&amp;L Yr 1'!F26</f>
        <v>0</v>
      </c>
      <c r="G28" s="14">
        <f>'P&amp;L Yr 1'!G26</f>
        <v>0</v>
      </c>
      <c r="H28" s="14">
        <f>'P&amp;L Yr 1'!H26</f>
        <v>0</v>
      </c>
      <c r="I28" s="14">
        <f>'P&amp;L Yr 1'!I26</f>
        <v>0</v>
      </c>
      <c r="J28" s="14">
        <f>'P&amp;L Yr 1'!J26</f>
        <v>0</v>
      </c>
      <c r="K28" s="14">
        <f>'P&amp;L Yr 1'!K26</f>
        <v>0</v>
      </c>
      <c r="L28" s="14">
        <f>'P&amp;L Yr 1'!L26</f>
        <v>0</v>
      </c>
      <c r="M28" s="14">
        <f>'P&amp;L Yr 1'!M26</f>
        <v>0</v>
      </c>
      <c r="N28" s="14">
        <f t="shared" si="2"/>
        <v>0</v>
      </c>
      <c r="O28" s="5"/>
      <c r="P28" s="5"/>
      <c r="Q28" s="5"/>
    </row>
    <row r="29" spans="1:17" ht="12.75" customHeight="1">
      <c r="A29" s="11" t="str">
        <f>'P&amp;L Summary'!A30</f>
        <v>Car &amp; Truck Expense</v>
      </c>
      <c r="B29" s="14">
        <f>'P&amp;L Yr 1'!B27</f>
        <v>0</v>
      </c>
      <c r="C29" s="14">
        <f>'P&amp;L Yr 1'!C27</f>
        <v>0</v>
      </c>
      <c r="D29" s="14">
        <f>'P&amp;L Yr 1'!D27</f>
        <v>0</v>
      </c>
      <c r="E29" s="14">
        <f>'P&amp;L Yr 1'!E27</f>
        <v>0</v>
      </c>
      <c r="F29" s="14">
        <f>'P&amp;L Yr 1'!F27</f>
        <v>0</v>
      </c>
      <c r="G29" s="14">
        <f>'P&amp;L Yr 1'!G27</f>
        <v>0</v>
      </c>
      <c r="H29" s="14">
        <f>'P&amp;L Yr 1'!H27</f>
        <v>0</v>
      </c>
      <c r="I29" s="14">
        <f>'P&amp;L Yr 1'!I27</f>
        <v>0</v>
      </c>
      <c r="J29" s="14">
        <f>'P&amp;L Yr 1'!J27</f>
        <v>0</v>
      </c>
      <c r="K29" s="14">
        <f>'P&amp;L Yr 1'!K27</f>
        <v>0</v>
      </c>
      <c r="L29" s="14">
        <f>'P&amp;L Yr 1'!L27</f>
        <v>0</v>
      </c>
      <c r="M29" s="14">
        <f>'P&amp;L Yr 1'!M27</f>
        <v>0</v>
      </c>
      <c r="N29" s="14">
        <f t="shared" si="2"/>
        <v>0</v>
      </c>
      <c r="O29" s="5"/>
      <c r="P29" s="5"/>
      <c r="Q29" s="5"/>
    </row>
    <row r="30" spans="1:17" ht="12.75" customHeight="1">
      <c r="A30" s="11" t="str">
        <f>'P&amp;L Summary'!A31</f>
        <v>Travel</v>
      </c>
      <c r="B30" s="14">
        <f>'P&amp;L Yr 1'!B28</f>
        <v>227.08333333333334</v>
      </c>
      <c r="C30" s="14">
        <f>'P&amp;L Yr 1'!C28</f>
        <v>227.08333333333334</v>
      </c>
      <c r="D30" s="14">
        <f>'P&amp;L Yr 1'!D28</f>
        <v>227.08333333333334</v>
      </c>
      <c r="E30" s="14">
        <f>'P&amp;L Yr 1'!E28</f>
        <v>227.08333333333334</v>
      </c>
      <c r="F30" s="14">
        <f>'P&amp;L Yr 1'!F28</f>
        <v>227.08333333333334</v>
      </c>
      <c r="G30" s="14">
        <f>'P&amp;L Yr 1'!G28</f>
        <v>227.08333333333334</v>
      </c>
      <c r="H30" s="14">
        <f>'P&amp;L Yr 1'!H28</f>
        <v>227.08333333333334</v>
      </c>
      <c r="I30" s="14">
        <f>'P&amp;L Yr 1'!I28</f>
        <v>227.08333333333334</v>
      </c>
      <c r="J30" s="14">
        <f>'P&amp;L Yr 1'!J28</f>
        <v>227.08333333333334</v>
      </c>
      <c r="K30" s="14">
        <f>'P&amp;L Yr 1'!K28</f>
        <v>227.08333333333334</v>
      </c>
      <c r="L30" s="14">
        <f>'P&amp;L Yr 1'!L28</f>
        <v>227.08333333333334</v>
      </c>
      <c r="M30" s="14">
        <f>'P&amp;L Yr 1'!M28</f>
        <v>227.08333333333334</v>
      </c>
      <c r="N30" s="14">
        <f t="shared" si="2"/>
        <v>2725</v>
      </c>
      <c r="O30" s="5"/>
      <c r="P30" s="5"/>
      <c r="Q30" s="5"/>
    </row>
    <row r="31" spans="1:17" ht="12.75" customHeight="1">
      <c r="A31" s="11" t="str">
        <f>'P&amp;L Summary'!A32</f>
        <v>Utilities (Heat &amp; Electric)</v>
      </c>
      <c r="B31" s="14">
        <f>'P&amp;L Yr 1'!B29</f>
        <v>0</v>
      </c>
      <c r="C31" s="14">
        <f>'P&amp;L Yr 1'!C29</f>
        <v>0</v>
      </c>
      <c r="D31" s="14">
        <f>'P&amp;L Yr 1'!D29</f>
        <v>0</v>
      </c>
      <c r="E31" s="14">
        <f>'P&amp;L Yr 1'!E29</f>
        <v>0</v>
      </c>
      <c r="F31" s="14">
        <f>'P&amp;L Yr 1'!F29</f>
        <v>0</v>
      </c>
      <c r="G31" s="14">
        <f>'P&amp;L Yr 1'!G29</f>
        <v>0</v>
      </c>
      <c r="H31" s="14">
        <f>'P&amp;L Yr 1'!H29</f>
        <v>0</v>
      </c>
      <c r="I31" s="14">
        <f>'P&amp;L Yr 1'!I29</f>
        <v>0</v>
      </c>
      <c r="J31" s="14">
        <f>'P&amp;L Yr 1'!J29</f>
        <v>0</v>
      </c>
      <c r="K31" s="14">
        <f>'P&amp;L Yr 1'!K29</f>
        <v>0</v>
      </c>
      <c r="L31" s="14">
        <f>'P&amp;L Yr 1'!L29</f>
        <v>0</v>
      </c>
      <c r="M31" s="14">
        <f>'P&amp;L Yr 1'!M29</f>
        <v>0</v>
      </c>
      <c r="N31" s="14">
        <f t="shared" si="2"/>
        <v>0</v>
      </c>
      <c r="O31" s="5"/>
      <c r="P31" s="5"/>
      <c r="Q31" s="5"/>
    </row>
    <row r="32" spans="1:17" ht="12.75" customHeight="1">
      <c r="A32" s="11" t="str">
        <f>'P&amp;L Summary'!A33</f>
        <v>Sanitation</v>
      </c>
      <c r="B32" s="14">
        <f>'P&amp;L Yr 1'!B30</f>
        <v>0</v>
      </c>
      <c r="C32" s="14">
        <f>'P&amp;L Yr 1'!C30</f>
        <v>0</v>
      </c>
      <c r="D32" s="14">
        <f>'P&amp;L Yr 1'!D30</f>
        <v>0</v>
      </c>
      <c r="E32" s="14">
        <f>'P&amp;L Yr 1'!E30</f>
        <v>0</v>
      </c>
      <c r="F32" s="14">
        <f>'P&amp;L Yr 1'!F30</f>
        <v>0</v>
      </c>
      <c r="G32" s="14">
        <f>'P&amp;L Yr 1'!G30</f>
        <v>0</v>
      </c>
      <c r="H32" s="14">
        <f>'P&amp;L Yr 1'!H30</f>
        <v>0</v>
      </c>
      <c r="I32" s="14">
        <f>'P&amp;L Yr 1'!I30</f>
        <v>0</v>
      </c>
      <c r="J32" s="14">
        <f>'P&amp;L Yr 1'!J30</f>
        <v>0</v>
      </c>
      <c r="K32" s="14">
        <f>'P&amp;L Yr 1'!K30</f>
        <v>0</v>
      </c>
      <c r="L32" s="14">
        <f>'P&amp;L Yr 1'!L30</f>
        <v>0</v>
      </c>
      <c r="M32" s="14">
        <f>'P&amp;L Yr 1'!M30</f>
        <v>0</v>
      </c>
      <c r="N32" s="14">
        <f t="shared" si="2"/>
        <v>0</v>
      </c>
      <c r="O32" s="5"/>
      <c r="P32" s="5"/>
      <c r="Q32" s="5"/>
    </row>
    <row r="33" spans="1:17" ht="12.75" customHeight="1">
      <c r="A33" s="11" t="str">
        <f>'P&amp;L Summary'!A34</f>
        <v>Depreciation/Amortization</v>
      </c>
      <c r="B33" s="14">
        <f>'P&amp;L Yr 1'!B31</f>
        <v>0</v>
      </c>
      <c r="C33" s="14">
        <f>'P&amp;L Yr 1'!C31</f>
        <v>0</v>
      </c>
      <c r="D33" s="14">
        <f>'P&amp;L Yr 1'!D31</f>
        <v>0</v>
      </c>
      <c r="E33" s="14">
        <f>'P&amp;L Yr 1'!E31</f>
        <v>0</v>
      </c>
      <c r="F33" s="14">
        <f>'P&amp;L Yr 1'!F31</f>
        <v>0</v>
      </c>
      <c r="G33" s="14">
        <f>'P&amp;L Yr 1'!G31</f>
        <v>0</v>
      </c>
      <c r="H33" s="14">
        <f>'P&amp;L Yr 1'!H31</f>
        <v>0</v>
      </c>
      <c r="I33" s="14">
        <f>'P&amp;L Yr 1'!I31</f>
        <v>0</v>
      </c>
      <c r="J33" s="14">
        <f>'P&amp;L Yr 1'!J31</f>
        <v>0</v>
      </c>
      <c r="K33" s="14">
        <f>'P&amp;L Yr 1'!K31</f>
        <v>0</v>
      </c>
      <c r="L33" s="14">
        <f>'P&amp;L Yr 1'!L31</f>
        <v>0</v>
      </c>
      <c r="M33" s="14">
        <f>'P&amp;L Yr 1'!M31</f>
        <v>0</v>
      </c>
      <c r="N33" s="14">
        <f t="shared" si="2"/>
        <v>0</v>
      </c>
      <c r="O33" s="5"/>
      <c r="P33" s="5"/>
      <c r="Q33" s="5"/>
    </row>
    <row r="34" spans="1:17" ht="12.75" customHeight="1">
      <c r="A34" s="11" t="str">
        <f>'P&amp;L Summary'!A35</f>
        <v>Taxes &amp; Licenses</v>
      </c>
      <c r="B34" s="14">
        <f>'P&amp;L Yr 1'!B32</f>
        <v>0</v>
      </c>
      <c r="C34" s="14">
        <f>'P&amp;L Yr 1'!C32</f>
        <v>0</v>
      </c>
      <c r="D34" s="14">
        <f>'P&amp;L Yr 1'!D32</f>
        <v>0</v>
      </c>
      <c r="E34" s="14">
        <f>'P&amp;L Yr 1'!E32</f>
        <v>0</v>
      </c>
      <c r="F34" s="14">
        <f>'P&amp;L Yr 1'!F32</f>
        <v>0</v>
      </c>
      <c r="G34" s="14">
        <f>'P&amp;L Yr 1'!G32</f>
        <v>0</v>
      </c>
      <c r="H34" s="14">
        <f>'P&amp;L Yr 1'!H32</f>
        <v>0</v>
      </c>
      <c r="I34" s="14">
        <f>'P&amp;L Yr 1'!I32</f>
        <v>0</v>
      </c>
      <c r="J34" s="14">
        <f>'P&amp;L Yr 1'!J32</f>
        <v>0</v>
      </c>
      <c r="K34" s="14">
        <f>'P&amp;L Yr 1'!K32</f>
        <v>0</v>
      </c>
      <c r="L34" s="14">
        <f>'P&amp;L Yr 1'!L32</f>
        <v>0</v>
      </c>
      <c r="M34" s="14">
        <f>'P&amp;L Yr 1'!M32</f>
        <v>0</v>
      </c>
      <c r="N34" s="14">
        <f t="shared" si="2"/>
        <v>0</v>
      </c>
      <c r="O34" s="5"/>
      <c r="P34" s="5"/>
      <c r="Q34" s="5"/>
    </row>
    <row r="35" spans="1:17" ht="12.75" customHeight="1">
      <c r="A35" s="11" t="str">
        <f>'P&amp;L Summary'!A36</f>
        <v>Interest</v>
      </c>
      <c r="B35" s="14">
        <f>'P&amp;L Yr 1'!B33</f>
        <v>0</v>
      </c>
      <c r="C35" s="14">
        <f>'P&amp;L Yr 1'!C33</f>
        <v>0</v>
      </c>
      <c r="D35" s="14">
        <f>'P&amp;L Yr 1'!D33</f>
        <v>0</v>
      </c>
      <c r="E35" s="14">
        <f>'P&amp;L Yr 1'!E33</f>
        <v>0</v>
      </c>
      <c r="F35" s="14">
        <f>'P&amp;L Yr 1'!F33</f>
        <v>0</v>
      </c>
      <c r="G35" s="14">
        <f>'P&amp;L Yr 1'!G33</f>
        <v>0</v>
      </c>
      <c r="H35" s="14">
        <f>'P&amp;L Yr 1'!H33</f>
        <v>0</v>
      </c>
      <c r="I35" s="14">
        <f>'P&amp;L Yr 1'!I33</f>
        <v>0</v>
      </c>
      <c r="J35" s="14">
        <f>'P&amp;L Yr 1'!J33</f>
        <v>0</v>
      </c>
      <c r="K35" s="14">
        <f>'P&amp;L Yr 1'!K33</f>
        <v>0</v>
      </c>
      <c r="L35" s="14">
        <f>'P&amp;L Yr 1'!L33</f>
        <v>0</v>
      </c>
      <c r="M35" s="14">
        <f>'P&amp;L Yr 1'!M33</f>
        <v>0</v>
      </c>
      <c r="N35" s="14">
        <f t="shared" si="2"/>
        <v>0</v>
      </c>
      <c r="O35" s="5"/>
      <c r="P35" s="5"/>
      <c r="Q35" s="5"/>
    </row>
    <row r="36" spans="1:17" ht="12.75" customHeight="1">
      <c r="A36" s="11" t="str">
        <f>'P&amp;L Summary'!A37</f>
        <v>Misc.</v>
      </c>
      <c r="B36" s="15">
        <f>'P&amp;L Yr 1'!B34</f>
        <v>0</v>
      </c>
      <c r="C36" s="15">
        <f>'P&amp;L Yr 1'!C34</f>
        <v>0</v>
      </c>
      <c r="D36" s="15">
        <f>'P&amp;L Yr 1'!D34</f>
        <v>0</v>
      </c>
      <c r="E36" s="15">
        <f>'P&amp;L Yr 1'!E34</f>
        <v>0</v>
      </c>
      <c r="F36" s="15">
        <f>'P&amp;L Yr 1'!F34</f>
        <v>0</v>
      </c>
      <c r="G36" s="15">
        <f>'P&amp;L Yr 1'!G34</f>
        <v>0</v>
      </c>
      <c r="H36" s="15">
        <f>'P&amp;L Yr 1'!H34</f>
        <v>0</v>
      </c>
      <c r="I36" s="15">
        <f>'P&amp;L Yr 1'!I34</f>
        <v>0</v>
      </c>
      <c r="J36" s="15">
        <f>'P&amp;L Yr 1'!J34</f>
        <v>0</v>
      </c>
      <c r="K36" s="15">
        <f>'P&amp;L Yr 1'!K34</f>
        <v>0</v>
      </c>
      <c r="L36" s="15">
        <f>'P&amp;L Yr 1'!L34</f>
        <v>0</v>
      </c>
      <c r="M36" s="15">
        <f>'P&amp;L Yr 1'!M34</f>
        <v>0</v>
      </c>
      <c r="N36" s="15">
        <f t="shared" si="2"/>
        <v>0</v>
      </c>
      <c r="O36" s="5"/>
      <c r="P36" s="5"/>
      <c r="Q36" s="5"/>
    </row>
    <row r="37" spans="1:17" ht="12.75" customHeight="1">
      <c r="A37" s="38" t="s">
        <v>55</v>
      </c>
      <c r="B37" s="17">
        <f t="shared" ref="B37:M37" si="3">SUM(B10:B36)</f>
        <v>1518.75</v>
      </c>
      <c r="C37" s="17">
        <f t="shared" si="3"/>
        <v>1518.75</v>
      </c>
      <c r="D37" s="17">
        <f t="shared" si="3"/>
        <v>1518.75</v>
      </c>
      <c r="E37" s="17">
        <f t="shared" si="3"/>
        <v>1518.75</v>
      </c>
      <c r="F37" s="17">
        <f t="shared" si="3"/>
        <v>1518.75</v>
      </c>
      <c r="G37" s="17">
        <f t="shared" si="3"/>
        <v>1518.75</v>
      </c>
      <c r="H37" s="17">
        <f t="shared" si="3"/>
        <v>1518.75</v>
      </c>
      <c r="I37" s="17">
        <f t="shared" si="3"/>
        <v>1518.75</v>
      </c>
      <c r="J37" s="17">
        <f t="shared" si="3"/>
        <v>1518.75</v>
      </c>
      <c r="K37" s="17">
        <f t="shared" si="3"/>
        <v>1518.75</v>
      </c>
      <c r="L37" s="17">
        <f t="shared" si="3"/>
        <v>1518.75</v>
      </c>
      <c r="M37" s="17">
        <f t="shared" si="3"/>
        <v>1518.75</v>
      </c>
      <c r="N37" s="17">
        <f t="shared" si="2"/>
        <v>18225</v>
      </c>
      <c r="O37" s="5"/>
      <c r="P37" s="5"/>
      <c r="Q37" s="5"/>
    </row>
    <row r="38" spans="1:17" ht="12.75" customHeight="1">
      <c r="A38" s="5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5"/>
      <c r="P38" s="5"/>
      <c r="Q38" s="5"/>
    </row>
    <row r="39" spans="1:17" ht="12.75" customHeight="1">
      <c r="A39" s="38" t="s">
        <v>122</v>
      </c>
      <c r="B39" s="15">
        <f t="shared" ref="B39:M39" si="4">B7-B37</f>
        <v>2231.25</v>
      </c>
      <c r="C39" s="15">
        <f t="shared" si="4"/>
        <v>4462.5</v>
      </c>
      <c r="D39" s="15">
        <f t="shared" si="4"/>
        <v>6693.75</v>
      </c>
      <c r="E39" s="15">
        <f t="shared" si="4"/>
        <v>8925</v>
      </c>
      <c r="F39" s="15">
        <f t="shared" si="4"/>
        <v>11156.25</v>
      </c>
      <c r="G39" s="15">
        <f t="shared" si="4"/>
        <v>13387.5</v>
      </c>
      <c r="H39" s="15">
        <f t="shared" si="4"/>
        <v>15618.75</v>
      </c>
      <c r="I39" s="15">
        <f t="shared" si="4"/>
        <v>17850</v>
      </c>
      <c r="J39" s="15">
        <f t="shared" si="4"/>
        <v>20081.25</v>
      </c>
      <c r="K39" s="15">
        <f t="shared" si="4"/>
        <v>22312.5</v>
      </c>
      <c r="L39" s="15">
        <f t="shared" si="4"/>
        <v>24543.75</v>
      </c>
      <c r="M39" s="15">
        <f t="shared" si="4"/>
        <v>26775</v>
      </c>
      <c r="N39" s="14"/>
      <c r="O39" s="5"/>
      <c r="P39" s="5"/>
      <c r="Q39" s="5"/>
    </row>
    <row r="40" spans="1:17" ht="12.75" customHeight="1">
      <c r="A40" s="8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14"/>
      <c r="O40" s="5"/>
      <c r="P40" s="5"/>
      <c r="Q40" s="5"/>
    </row>
    <row r="41" spans="1:17" ht="12.75" customHeight="1">
      <c r="A41" s="63" t="s">
        <v>57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5"/>
      <c r="P41" s="5"/>
      <c r="Q41" s="5"/>
    </row>
    <row r="42" spans="1:17" ht="12.75" customHeight="1">
      <c r="A42" s="68" t="str">
        <f>'Cash Flow Summary'!A43</f>
        <v>Bank Loans</v>
      </c>
      <c r="B42" s="40">
        <f>'Cash Flow Summary'!B43</f>
        <v>0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f t="shared" ref="N42:N54" si="5">SUM(B42:M42)</f>
        <v>0</v>
      </c>
      <c r="O42" s="5"/>
      <c r="P42" s="5"/>
      <c r="Q42" s="5"/>
    </row>
    <row r="43" spans="1:17" ht="12.75" customHeight="1">
      <c r="A43" s="11" t="str">
        <f>'Cash Flow Summary'!A44</f>
        <v>Revolving Loans</v>
      </c>
      <c r="B43" s="14">
        <f>'Cash Flow Summary'!B44</f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f t="shared" si="5"/>
        <v>0</v>
      </c>
      <c r="O43" s="5"/>
      <c r="P43" s="5"/>
      <c r="Q43" s="5"/>
    </row>
    <row r="44" spans="1:17" ht="12.75" customHeight="1">
      <c r="A44" s="11" t="str">
        <f>'Cash Flow Summary'!A47</f>
        <v>Change In Accounts Payable</v>
      </c>
      <c r="B44" s="14">
        <f>'Cash Flow Summary'!B45</f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f t="shared" si="5"/>
        <v>0</v>
      </c>
      <c r="O44" s="5"/>
      <c r="P44" s="5"/>
      <c r="Q44" s="5"/>
    </row>
    <row r="45" spans="1:17" ht="12.75" customHeight="1">
      <c r="A45" s="11" t="str">
        <f>'Cash Flow Summary'!A48</f>
        <v>Change in Accounts Receivable</v>
      </c>
      <c r="B45" s="14">
        <f>'Cash Flow Summary'!B46</f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f t="shared" si="5"/>
        <v>0</v>
      </c>
      <c r="O45" s="5"/>
      <c r="P45" s="5"/>
      <c r="Q45" s="5"/>
    </row>
    <row r="46" spans="1:17" ht="12.75" customHeight="1">
      <c r="A46" s="11" t="str">
        <f>'Cash Flow Summary'!A45</f>
        <v>Other Loans (i.e. LOC, HELOC,,,)</v>
      </c>
      <c r="B46" s="14">
        <f>'Cash Flow Summary'!B47</f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f t="shared" si="5"/>
        <v>0</v>
      </c>
      <c r="O46" s="5"/>
      <c r="P46" s="5"/>
      <c r="Q46" s="5"/>
    </row>
    <row r="47" spans="1:17" ht="12.75" customHeight="1">
      <c r="A47" s="11" t="str">
        <f>'Cash Flow Summary'!A46</f>
        <v>Owners Equity</v>
      </c>
      <c r="B47" s="14">
        <f>'Cash Flow Summary'!B48</f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f t="shared" si="5"/>
        <v>0</v>
      </c>
      <c r="O47" s="5"/>
      <c r="P47" s="5"/>
      <c r="Q47" s="5"/>
    </row>
    <row r="48" spans="1:17" ht="12.75" customHeight="1">
      <c r="A48" s="11" t="str">
        <f>'Cash Flow Summary'!A49</f>
        <v>Loan Principal</v>
      </c>
      <c r="B48" s="14">
        <f t="shared" ref="B48:M48" si="6">'Cash Flow Summary'!$B$49/12</f>
        <v>0</v>
      </c>
      <c r="C48" s="14">
        <f t="shared" si="6"/>
        <v>0</v>
      </c>
      <c r="D48" s="14">
        <f t="shared" si="6"/>
        <v>0</v>
      </c>
      <c r="E48" s="14">
        <f t="shared" si="6"/>
        <v>0</v>
      </c>
      <c r="F48" s="14">
        <f t="shared" si="6"/>
        <v>0</v>
      </c>
      <c r="G48" s="14">
        <f t="shared" si="6"/>
        <v>0</v>
      </c>
      <c r="H48" s="14">
        <f t="shared" si="6"/>
        <v>0</v>
      </c>
      <c r="I48" s="14">
        <f t="shared" si="6"/>
        <v>0</v>
      </c>
      <c r="J48" s="14">
        <f t="shared" si="6"/>
        <v>0</v>
      </c>
      <c r="K48" s="14">
        <f t="shared" si="6"/>
        <v>0</v>
      </c>
      <c r="L48" s="14">
        <f t="shared" si="6"/>
        <v>0</v>
      </c>
      <c r="M48" s="14">
        <f t="shared" si="6"/>
        <v>0</v>
      </c>
      <c r="N48" s="14">
        <f t="shared" si="5"/>
        <v>0</v>
      </c>
      <c r="O48" s="5"/>
      <c r="P48" s="5"/>
      <c r="Q48" s="5"/>
    </row>
    <row r="49" spans="1:17" ht="12.75" customHeight="1">
      <c r="A49" s="11" t="str">
        <f>'Cash Flow Summary'!A50</f>
        <v>Depreciation/Amortization</v>
      </c>
      <c r="B49" s="14">
        <f t="shared" ref="B49:M49" si="7">B33</f>
        <v>0</v>
      </c>
      <c r="C49" s="14">
        <f t="shared" si="7"/>
        <v>0</v>
      </c>
      <c r="D49" s="14">
        <f t="shared" si="7"/>
        <v>0</v>
      </c>
      <c r="E49" s="14">
        <f t="shared" si="7"/>
        <v>0</v>
      </c>
      <c r="F49" s="14">
        <f t="shared" si="7"/>
        <v>0</v>
      </c>
      <c r="G49" s="14">
        <f t="shared" si="7"/>
        <v>0</v>
      </c>
      <c r="H49" s="14">
        <f t="shared" si="7"/>
        <v>0</v>
      </c>
      <c r="I49" s="14">
        <f t="shared" si="7"/>
        <v>0</v>
      </c>
      <c r="J49" s="14">
        <f t="shared" si="7"/>
        <v>0</v>
      </c>
      <c r="K49" s="14">
        <f t="shared" si="7"/>
        <v>0</v>
      </c>
      <c r="L49" s="14">
        <f t="shared" si="7"/>
        <v>0</v>
      </c>
      <c r="M49" s="14">
        <f t="shared" si="7"/>
        <v>0</v>
      </c>
      <c r="N49" s="14">
        <f t="shared" si="5"/>
        <v>0</v>
      </c>
      <c r="O49" s="5"/>
      <c r="P49" s="5"/>
      <c r="Q49" s="5"/>
    </row>
    <row r="50" spans="1:17" ht="12.75" customHeight="1">
      <c r="A50" s="11" t="str">
        <f>'Cash Flow Summary'!A51</f>
        <v>Building/Land Purchase</v>
      </c>
      <c r="B50" s="14">
        <f>'Cash Flow Summary'!B51</f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f t="shared" si="5"/>
        <v>0</v>
      </c>
      <c r="O50" s="5"/>
      <c r="P50" s="5"/>
      <c r="Q50" s="5"/>
    </row>
    <row r="51" spans="1:17" ht="12.75" customHeight="1">
      <c r="A51" s="11" t="str">
        <f>'Cash Flow Summary'!A52</f>
        <v>Equipment</v>
      </c>
      <c r="B51" s="14">
        <f>'Cash Flow Summary'!B52</f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f t="shared" si="5"/>
        <v>0</v>
      </c>
      <c r="O51" s="5"/>
      <c r="P51" s="5"/>
      <c r="Q51" s="5"/>
    </row>
    <row r="52" spans="1:17" ht="12.75" customHeight="1">
      <c r="A52" s="11" t="str">
        <f>'Cash Flow Summary'!A53</f>
        <v>Renovations/Improvements</v>
      </c>
      <c r="B52" s="14">
        <f>'Cash Flow Summary'!B53</f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f t="shared" si="5"/>
        <v>0</v>
      </c>
      <c r="O52" s="5"/>
      <c r="P52" s="5"/>
      <c r="Q52" s="5"/>
    </row>
    <row r="53" spans="1:17" ht="12.75" customHeight="1">
      <c r="A53" s="11" t="str">
        <f>'Cash Flow Summary'!A54</f>
        <v>Closing Costs</v>
      </c>
      <c r="B53" s="14">
        <f>'Cash Flow Summary'!B54</f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f t="shared" si="5"/>
        <v>0</v>
      </c>
      <c r="O53" s="5"/>
      <c r="P53" s="5"/>
      <c r="Q53" s="5"/>
    </row>
    <row r="54" spans="1:17" ht="12.75" customHeight="1">
      <c r="A54" s="11" t="str">
        <f>'Cash Flow Summary'!A55</f>
        <v>Misc. Start-up Costs</v>
      </c>
      <c r="B54" s="15">
        <f>'Cash Flow Summary'!B55</f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f t="shared" si="5"/>
        <v>0</v>
      </c>
      <c r="O54" s="5"/>
      <c r="P54" s="5"/>
      <c r="Q54" s="5"/>
    </row>
    <row r="55" spans="1:17" ht="12.75" customHeight="1">
      <c r="A55" s="38" t="s">
        <v>70</v>
      </c>
      <c r="B55" s="17">
        <f t="shared" ref="B55:N55" si="8">SUM(B42:B54)</f>
        <v>0</v>
      </c>
      <c r="C55" s="17">
        <f t="shared" si="8"/>
        <v>0</v>
      </c>
      <c r="D55" s="17">
        <f t="shared" si="8"/>
        <v>0</v>
      </c>
      <c r="E55" s="17">
        <f t="shared" si="8"/>
        <v>0</v>
      </c>
      <c r="F55" s="17">
        <f t="shared" si="8"/>
        <v>0</v>
      </c>
      <c r="G55" s="17">
        <f t="shared" si="8"/>
        <v>0</v>
      </c>
      <c r="H55" s="17">
        <f t="shared" si="8"/>
        <v>0</v>
      </c>
      <c r="I55" s="17">
        <f t="shared" si="8"/>
        <v>0</v>
      </c>
      <c r="J55" s="17">
        <f t="shared" si="8"/>
        <v>0</v>
      </c>
      <c r="K55" s="17">
        <f t="shared" si="8"/>
        <v>0</v>
      </c>
      <c r="L55" s="17">
        <f t="shared" si="8"/>
        <v>0</v>
      </c>
      <c r="M55" s="17">
        <f t="shared" si="8"/>
        <v>0</v>
      </c>
      <c r="N55" s="17">
        <f t="shared" si="8"/>
        <v>0</v>
      </c>
      <c r="O55" s="5"/>
      <c r="P55" s="5"/>
      <c r="Q55" s="5"/>
    </row>
    <row r="56" spans="1:17" ht="12.75" customHeight="1">
      <c r="A56" s="5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5"/>
      <c r="P56" s="5"/>
      <c r="Q56" s="5"/>
    </row>
    <row r="57" spans="1:17" ht="12.75" customHeight="1">
      <c r="A57" s="38" t="s">
        <v>123</v>
      </c>
      <c r="B57" s="15">
        <f t="shared" ref="B57:M57" si="9">B39+B55</f>
        <v>2231.25</v>
      </c>
      <c r="C57" s="15">
        <f t="shared" si="9"/>
        <v>4462.5</v>
      </c>
      <c r="D57" s="15">
        <f t="shared" si="9"/>
        <v>6693.75</v>
      </c>
      <c r="E57" s="15">
        <f t="shared" si="9"/>
        <v>8925</v>
      </c>
      <c r="F57" s="15">
        <f t="shared" si="9"/>
        <v>11156.25</v>
      </c>
      <c r="G57" s="15">
        <f t="shared" si="9"/>
        <v>13387.5</v>
      </c>
      <c r="H57" s="15">
        <f t="shared" si="9"/>
        <v>15618.75</v>
      </c>
      <c r="I57" s="15">
        <f t="shared" si="9"/>
        <v>17850</v>
      </c>
      <c r="J57" s="15">
        <f t="shared" si="9"/>
        <v>20081.25</v>
      </c>
      <c r="K57" s="15">
        <f t="shared" si="9"/>
        <v>22312.5</v>
      </c>
      <c r="L57" s="15">
        <f t="shared" si="9"/>
        <v>24543.75</v>
      </c>
      <c r="M57" s="15">
        <f t="shared" si="9"/>
        <v>26775</v>
      </c>
      <c r="N57" s="15">
        <f>B5+N6-N37+N55</f>
        <v>26775</v>
      </c>
      <c r="O57" s="5"/>
      <c r="P57" s="5"/>
      <c r="Q57" s="14"/>
    </row>
  </sheetData>
  <mergeCells count="1">
    <mergeCell ref="A1:N1"/>
  </mergeCells>
  <pageMargins left="0.7" right="0.7" top="0.75" bottom="0.75" header="0.3" footer="0.3"/>
  <pageSetup orientation="landscape"/>
  <headerFooter>
    <oddFooter>&amp;L&amp;"Arial,Regular"&amp;10&amp;K000000Aga_Ratajska(2).xlsm&amp;R&amp;"Arial,Regular"&amp;10&amp;K0000009/10/18 - 2:19 PM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1E3419ED461D4F93F3EF84AABF4690" ma:contentTypeVersion="11" ma:contentTypeDescription="Create a new document." ma:contentTypeScope="" ma:versionID="e25376910c1a520cb64fcab968246930">
  <xsd:schema xmlns:xsd="http://www.w3.org/2001/XMLSchema" xmlns:xs="http://www.w3.org/2001/XMLSchema" xmlns:p="http://schemas.microsoft.com/office/2006/metadata/properties" xmlns:ns2="a58df785-9696-4fb3-852f-490bb0124867" xmlns:ns3="7594a126-ae48-49d2-9c44-dde507913f0f" targetNamespace="http://schemas.microsoft.com/office/2006/metadata/properties" ma:root="true" ma:fieldsID="e3391a6ae753c70055930f6a8fe847c5" ns2:_="" ns3:_="">
    <xsd:import namespace="a58df785-9696-4fb3-852f-490bb0124867"/>
    <xsd:import namespace="7594a126-ae48-49d2-9c44-dde507913f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df785-9696-4fb3-852f-490bb01248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94a126-ae48-49d2-9c44-dde507913f0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648287-230B-416F-8DD1-6C10B93ABBC0}"/>
</file>

<file path=customXml/itemProps2.xml><?xml version="1.0" encoding="utf-8"?>
<ds:datastoreItem xmlns:ds="http://schemas.openxmlformats.org/officeDocument/2006/customXml" ds:itemID="{BFEEA927-8965-472A-96B5-9F2F37E13AB5}"/>
</file>

<file path=customXml/itemProps3.xml><?xml version="1.0" encoding="utf-8"?>
<ds:datastoreItem xmlns:ds="http://schemas.openxmlformats.org/officeDocument/2006/customXml" ds:itemID="{05D6F1A4-8DCF-4350-9621-38ABD5E45F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Details</vt:lpstr>
      <vt:lpstr>Start-up Costs</vt:lpstr>
      <vt:lpstr>P&amp;L Summary</vt:lpstr>
      <vt:lpstr>Cash Flow Summary</vt:lpstr>
      <vt:lpstr>Balance Sheets</vt:lpstr>
      <vt:lpstr>P&amp;L Yr 1</vt:lpstr>
      <vt:lpstr>P&amp;L Yr 2</vt:lpstr>
      <vt:lpstr>P&amp;L Yr 3</vt:lpstr>
      <vt:lpstr>Cash Flow Yr 1</vt:lpstr>
      <vt:lpstr>Cash Flow Yr 2</vt:lpstr>
      <vt:lpstr>Cash Flow Yr 3</vt:lpstr>
      <vt:lpstr>Loan Summary</vt:lpstr>
      <vt:lpstr>Ammortization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Kayleen Scali</cp:lastModifiedBy>
  <cp:lastPrinted>2018-10-01T18:20:30Z</cp:lastPrinted>
  <dcterms:modified xsi:type="dcterms:W3CDTF">2018-10-01T18:20:48Z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0x010100951E3419ED461D4F93F3EF84AABF4690</vt:lpwstr>
  </property>
</Properties>
</file>